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5 остатки ооо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<sst xmlns="http://schemas.openxmlformats.org/spreadsheetml/2006/main" count="108" uniqueCount="38">
  <si>
    <t>остаткм</t>
  </si>
  <si>
    <t xml:space="preserve">  Основные показатели финансово-хозяйственной деятельности управляющей организации ООО "Коммунсервис" </t>
  </si>
  <si>
    <t>Адрес
 МКД</t>
  </si>
  <si>
    <t>Площадь
жилого и нежилого помещения</t>
  </si>
  <si>
    <t>Тариф
(на 1 м. кв.)</t>
  </si>
  <si>
    <t>Объем сбора платежей       с 01.01.15 по 31.12.15
(планируемый, в целом по МКД)</t>
  </si>
  <si>
    <t>Объем сбора платежей, фактический ( в целом по МКД)</t>
  </si>
  <si>
    <t>сальдо по текущему ремонту на начало 01.01.2014</t>
  </si>
  <si>
    <t>оплачено жильцами</t>
  </si>
  <si>
    <t>всего затрат по дому фактических</t>
  </si>
  <si>
    <t>сальдо по текущему ремонту на начало 01.01.2016</t>
  </si>
  <si>
    <t xml:space="preserve">Сальдо по текущему ремонту на конец 31.12.2015 год                                                                                          </t>
  </si>
  <si>
    <t xml:space="preserve">Сальдо по текущему ремонту на конец 01.09.2014 год                                                                                          </t>
  </si>
  <si>
    <t>Сумма задолженности или переплаты по жилищной услуге      гр14-гр10</t>
  </si>
  <si>
    <t>Всего на текущий ремонт на конец периода гр19+гр20</t>
  </si>
  <si>
    <t>улица</t>
  </si>
  <si>
    <t>№ дома</t>
  </si>
  <si>
    <t>содержание МКД</t>
  </si>
  <si>
    <t>текущий ремонт 
МКД</t>
  </si>
  <si>
    <t>управление
 МКД</t>
  </si>
  <si>
    <t>Итого</t>
  </si>
  <si>
    <t>итого гр.8+гр.9+гр.10</t>
  </si>
  <si>
    <t xml:space="preserve">итого     </t>
  </si>
  <si>
    <t>%</t>
  </si>
  <si>
    <t>текущий ремонт списано в содержание</t>
  </si>
  <si>
    <t xml:space="preserve">% </t>
  </si>
  <si>
    <t>управление с тек. Ремонта</t>
  </si>
  <si>
    <t>произведен текущий ремонт 
МКД</t>
  </si>
  <si>
    <t>итого</t>
  </si>
  <si>
    <t>Кочетатская</t>
  </si>
  <si>
    <t>Октябрьская</t>
  </si>
  <si>
    <t>Пионерская</t>
  </si>
  <si>
    <t>Советская</t>
  </si>
  <si>
    <t>Щетинкина</t>
  </si>
  <si>
    <t>Объем сбора платежей       с 01.01.14 по 30.08.14
(планируемый, в целом по МКД)</t>
  </si>
  <si>
    <t>185А</t>
  </si>
  <si>
    <t>Трушникова</t>
  </si>
  <si>
    <t xml:space="preserve"> 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</si>
</sst>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</numFmts>
  <fonts count="12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Arial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b/>
      <sz val="9"/>
      <name val="Times New Roman"/>
      <family val="1"/>
    </font>
    <font>
      <sz val="9"/>
      <name val="Arial"/>
      <family val="0"/>
    </font>
    <font>
      <b/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/>
    </xf>
    <xf numFmtId="0" fontId="2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5" xfId="0" applyNumberFormat="1" applyFont="1" applyFill="1" applyBorder="1" applyAlignment="1">
      <alignment horizontal="center"/>
    </xf>
    <xf numFmtId="2" fontId="5" fillId="0" borderId="5" xfId="0" applyNumberFormat="1" applyFont="1" applyFill="1" applyBorder="1" applyAlignment="1">
      <alignment horizontal="center"/>
    </xf>
    <xf numFmtId="0" fontId="5" fillId="2" borderId="5" xfId="0" applyNumberFormat="1" applyFont="1" applyFill="1" applyBorder="1" applyAlignment="1">
      <alignment horizontal="center"/>
    </xf>
    <xf numFmtId="180" fontId="5" fillId="0" borderId="5" xfId="0" applyNumberFormat="1" applyFont="1" applyFill="1" applyBorder="1" applyAlignment="1">
      <alignment horizontal="center" vertical="center" wrapText="1"/>
    </xf>
    <xf numFmtId="2" fontId="5" fillId="0" borderId="5" xfId="0" applyNumberFormat="1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2" fontId="5" fillId="0" borderId="7" xfId="0" applyNumberFormat="1" applyFont="1" applyFill="1" applyBorder="1" applyAlignment="1">
      <alignment horizontal="center" vertical="center" wrapText="1"/>
    </xf>
    <xf numFmtId="2" fontId="5" fillId="0" borderId="8" xfId="0" applyNumberFormat="1" applyFont="1" applyFill="1" applyBorder="1" applyAlignment="1">
      <alignment horizontal="center" vertical="center" wrapText="1"/>
    </xf>
    <xf numFmtId="2" fontId="5" fillId="0" borderId="5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/>
    </xf>
    <xf numFmtId="2" fontId="0" fillId="0" borderId="5" xfId="0" applyNumberFormat="1" applyFont="1" applyFill="1" applyBorder="1" applyAlignment="1">
      <alignment/>
    </xf>
    <xf numFmtId="2" fontId="4" fillId="0" borderId="5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9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5" fillId="0" borderId="5" xfId="0" applyFont="1" applyFill="1" applyBorder="1" applyAlignment="1">
      <alignment horizontal="center"/>
    </xf>
    <xf numFmtId="2" fontId="6" fillId="0" borderId="6" xfId="0" applyNumberFormat="1" applyFont="1" applyFill="1" applyBorder="1" applyAlignment="1">
      <alignment horizontal="center" vertical="center" wrapText="1"/>
    </xf>
    <xf numFmtId="2" fontId="6" fillId="0" borderId="7" xfId="0" applyNumberFormat="1" applyFont="1" applyFill="1" applyBorder="1" applyAlignment="1">
      <alignment horizontal="center" vertical="center" wrapText="1"/>
    </xf>
    <xf numFmtId="2" fontId="6" fillId="0" borderId="8" xfId="0" applyNumberFormat="1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2" fontId="6" fillId="3" borderId="5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0" fontId="5" fillId="2" borderId="10" xfId="0" applyNumberFormat="1" applyFont="1" applyFill="1" applyBorder="1" applyAlignment="1">
      <alignment horizontal="center"/>
    </xf>
    <xf numFmtId="180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5" xfId="0" applyFont="1" applyFill="1" applyBorder="1" applyAlignment="1">
      <alignment/>
    </xf>
    <xf numFmtId="0" fontId="7" fillId="0" borderId="5" xfId="0" applyFont="1" applyFill="1" applyBorder="1" applyAlignment="1">
      <alignment horizontal="center"/>
    </xf>
    <xf numFmtId="0" fontId="7" fillId="2" borderId="5" xfId="0" applyNumberFormat="1" applyFont="1" applyFill="1" applyBorder="1" applyAlignment="1">
      <alignment horizontal="center"/>
    </xf>
    <xf numFmtId="180" fontId="7" fillId="0" borderId="5" xfId="0" applyNumberFormat="1" applyFont="1" applyFill="1" applyBorder="1" applyAlignment="1">
      <alignment horizontal="center" vertical="center" wrapText="1"/>
    </xf>
    <xf numFmtId="2" fontId="7" fillId="0" borderId="5" xfId="0" applyNumberFormat="1" applyFont="1" applyFill="1" applyBorder="1" applyAlignment="1">
      <alignment horizontal="center" vertical="center" wrapText="1"/>
    </xf>
    <xf numFmtId="2" fontId="9" fillId="0" borderId="5" xfId="0" applyNumberFormat="1" applyFont="1" applyFill="1" applyBorder="1" applyAlignment="1">
      <alignment horizontal="center" vertical="center" wrapText="1"/>
    </xf>
    <xf numFmtId="2" fontId="7" fillId="0" borderId="5" xfId="0" applyNumberFormat="1" applyFont="1" applyFill="1" applyBorder="1" applyAlignment="1">
      <alignment horizontal="center" vertical="center"/>
    </xf>
    <xf numFmtId="2" fontId="7" fillId="0" borderId="5" xfId="0" applyNumberFormat="1" applyFont="1" applyFill="1" applyBorder="1" applyAlignment="1">
      <alignment horizontal="center"/>
    </xf>
    <xf numFmtId="2" fontId="8" fillId="0" borderId="5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7" fillId="2" borderId="0" xfId="0" applyNumberFormat="1" applyFont="1" applyFill="1" applyBorder="1" applyAlignment="1">
      <alignment horizontal="center"/>
    </xf>
    <xf numFmtId="180" fontId="7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6" fillId="0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9" fillId="0" borderId="5" xfId="0" applyFont="1" applyFill="1" applyBorder="1" applyAlignment="1">
      <alignment horizontal="center"/>
    </xf>
    <xf numFmtId="0" fontId="11" fillId="0" borderId="5" xfId="0" applyFont="1" applyFill="1" applyBorder="1" applyAlignment="1">
      <alignment/>
    </xf>
    <xf numFmtId="2" fontId="6" fillId="0" borderId="5" xfId="0" applyNumberFormat="1" applyFont="1" applyFill="1" applyBorder="1" applyAlignment="1">
      <alignment horizontal="center"/>
    </xf>
    <xf numFmtId="0" fontId="11" fillId="2" borderId="5" xfId="0" applyFont="1" applyFill="1" applyBorder="1" applyAlignment="1">
      <alignment/>
    </xf>
    <xf numFmtId="180" fontId="11" fillId="0" borderId="5" xfId="0" applyNumberFormat="1" applyFont="1" applyFill="1" applyBorder="1" applyAlignment="1">
      <alignment/>
    </xf>
    <xf numFmtId="2" fontId="11" fillId="0" borderId="5" xfId="0" applyNumberFormat="1" applyFont="1" applyFill="1" applyBorder="1" applyAlignment="1">
      <alignment/>
    </xf>
    <xf numFmtId="2" fontId="9" fillId="0" borderId="5" xfId="0" applyNumberFormat="1" applyFont="1" applyFill="1" applyBorder="1" applyAlignment="1">
      <alignment horizontal="center"/>
    </xf>
    <xf numFmtId="2" fontId="10" fillId="0" borderId="5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2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2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5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6;&#1072;&#1073;&#1086;&#1095;&#1080;&#1081;%20&#1089;&#1090;&#1086;&#1083;\&#1088;&#1072;&#1089;&#1095;&#1077;&#1090;%20&#1078;&#1080;&#1083;&#1080;&#1097;&#1085;&#1086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2"/>
      <sheetName val="2013"/>
      <sheetName val="ук старая"/>
      <sheetName val="остатки ооо 2015г"/>
      <sheetName val="УК новая 2015"/>
      <sheetName val="УК новая"/>
      <sheetName val="УК НОВАЯ 2016"/>
      <sheetName val="ООО 2016"/>
      <sheetName val="УК старая 2016"/>
      <sheetName val="2014"/>
    </sheetNames>
    <sheetDataSet>
      <sheetData sheetId="9">
        <row r="7">
          <cell r="AG7">
            <v>116318.55458390723</v>
          </cell>
        </row>
        <row r="8">
          <cell r="AG8">
            <v>38006.39030384616</v>
          </cell>
        </row>
        <row r="10">
          <cell r="AG10">
            <v>18502.605372142858</v>
          </cell>
        </row>
        <row r="11">
          <cell r="AG11">
            <v>-35.032762825147984</v>
          </cell>
        </row>
        <row r="12">
          <cell r="AG12">
            <v>33820.23048465308</v>
          </cell>
        </row>
        <row r="13">
          <cell r="AG13">
            <v>24832.618975217738</v>
          </cell>
        </row>
        <row r="14">
          <cell r="AG14">
            <v>37377.34574671506</v>
          </cell>
        </row>
        <row r="15">
          <cell r="AG15">
            <v>83514.26570803698</v>
          </cell>
        </row>
        <row r="16">
          <cell r="AG16">
            <v>42611.47518666666</v>
          </cell>
        </row>
        <row r="17">
          <cell r="AG17">
            <v>71514.36117062718</v>
          </cell>
        </row>
        <row r="18">
          <cell r="AG18">
            <v>50796.99347106792</v>
          </cell>
        </row>
        <row r="19">
          <cell r="AG19">
            <v>23276.923151274037</v>
          </cell>
        </row>
        <row r="20">
          <cell r="AG20">
            <v>16189.508899488892</v>
          </cell>
        </row>
        <row r="21">
          <cell r="AG21">
            <v>21814.421459285717</v>
          </cell>
        </row>
        <row r="22">
          <cell r="AG22">
            <v>27285.65331697859</v>
          </cell>
        </row>
        <row r="23">
          <cell r="AG23">
            <v>54710.0956808039</v>
          </cell>
        </row>
        <row r="24">
          <cell r="AG24">
            <v>29434.1984904095</v>
          </cell>
        </row>
        <row r="25">
          <cell r="AG25">
            <v>25128.302139516254</v>
          </cell>
        </row>
        <row r="26">
          <cell r="AG26">
            <v>43088.59561925361</v>
          </cell>
        </row>
        <row r="27">
          <cell r="AG27">
            <v>23532.07816497406</v>
          </cell>
        </row>
        <row r="28">
          <cell r="AG28">
            <v>20840.99309193505</v>
          </cell>
        </row>
        <row r="29">
          <cell r="AG29">
            <v>37007.189092666675</v>
          </cell>
        </row>
        <row r="30">
          <cell r="AG30">
            <v>41476.66416</v>
          </cell>
        </row>
        <row r="31">
          <cell r="AG31">
            <v>49561.04714600089</v>
          </cell>
        </row>
        <row r="32">
          <cell r="AG32">
            <v>959465.8491788256</v>
          </cell>
        </row>
        <row r="37">
          <cell r="AG37">
            <v>9082.340517190583</v>
          </cell>
        </row>
        <row r="38">
          <cell r="AG38">
            <v>19949.17365478686</v>
          </cell>
        </row>
        <row r="39">
          <cell r="AG39">
            <v>15430.53913338235</v>
          </cell>
        </row>
        <row r="40">
          <cell r="AG40">
            <v>29880.86925272386</v>
          </cell>
        </row>
        <row r="41">
          <cell r="AG41">
            <v>32028.76150502868</v>
          </cell>
        </row>
        <row r="42">
          <cell r="AG42">
            <v>106371.68406311233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BE139"/>
  <sheetViews>
    <sheetView tabSelected="1" workbookViewId="0" topLeftCell="D1">
      <selection activeCell="V33" sqref="V33"/>
    </sheetView>
  </sheetViews>
  <sheetFormatPr defaultColWidth="9.140625" defaultRowHeight="12.75"/>
  <cols>
    <col min="1" max="1" width="1.28515625" style="1" hidden="1" customWidth="1"/>
    <col min="2" max="3" width="9.140625" style="1" hidden="1" customWidth="1"/>
    <col min="4" max="4" width="3.8515625" style="1" customWidth="1"/>
    <col min="5" max="5" width="13.57421875" style="1" customWidth="1"/>
    <col min="6" max="6" width="5.28125" style="1" customWidth="1"/>
    <col min="7" max="7" width="9.8515625" style="1" customWidth="1"/>
    <col min="8" max="8" width="8.140625" style="1" customWidth="1"/>
    <col min="9" max="9" width="7.140625" style="91" hidden="1" customWidth="1"/>
    <col min="10" max="11" width="7.140625" style="1" customWidth="1"/>
    <col min="12" max="12" width="7.421875" style="1" customWidth="1"/>
    <col min="13" max="13" width="6.57421875" style="1" customWidth="1"/>
    <col min="14" max="14" width="8.421875" style="1" customWidth="1"/>
    <col min="15" max="15" width="8.8515625" style="1" customWidth="1"/>
    <col min="16" max="16" width="8.7109375" style="1" customWidth="1"/>
    <col min="17" max="17" width="8.57421875" style="1" customWidth="1"/>
    <col min="18" max="18" width="8.421875" style="1" customWidth="1"/>
    <col min="19" max="19" width="9.421875" style="1" customWidth="1"/>
    <col min="20" max="20" width="8.140625" style="1" customWidth="1"/>
    <col min="21" max="21" width="9.57421875" style="1" customWidth="1"/>
    <col min="22" max="22" width="8.7109375" style="1" customWidth="1"/>
    <col min="23" max="23" width="9.57421875" style="1" customWidth="1"/>
    <col min="24" max="24" width="8.421875" style="1" hidden="1" customWidth="1"/>
    <col min="25" max="25" width="9.57421875" style="1" hidden="1" customWidth="1"/>
    <col min="26" max="29" width="11.7109375" style="1" hidden="1" customWidth="1"/>
    <col min="30" max="30" width="8.57421875" style="1" customWidth="1"/>
    <col min="31" max="31" width="10.140625" style="1" customWidth="1"/>
    <col min="32" max="32" width="11.28125" style="1" hidden="1" customWidth="1"/>
    <col min="33" max="33" width="12.00390625" style="1" customWidth="1"/>
    <col min="34" max="34" width="11.7109375" style="1" hidden="1" customWidth="1"/>
    <col min="35" max="35" width="10.421875" style="1" customWidth="1"/>
    <col min="36" max="36" width="11.8515625" style="1" bestFit="1" customWidth="1"/>
    <col min="37" max="16384" width="9.140625" style="1" customWidth="1"/>
  </cols>
  <sheetData>
    <row r="1" spans="1:57" ht="18" customHeight="1">
      <c r="A1" s="1" t="s">
        <v>0</v>
      </c>
      <c r="E1" s="2"/>
      <c r="F1" s="2"/>
      <c r="G1" s="2"/>
      <c r="H1" s="2"/>
      <c r="I1" s="3"/>
      <c r="J1" s="2"/>
      <c r="K1" s="2"/>
      <c r="L1" s="2"/>
      <c r="M1" s="2"/>
      <c r="N1" s="118"/>
      <c r="O1" s="118"/>
      <c r="P1" s="118"/>
      <c r="Q1" s="118"/>
      <c r="R1" s="118"/>
      <c r="S1" s="118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</row>
    <row r="2" spans="5:49" ht="21.75" customHeight="1">
      <c r="E2" s="118" t="s">
        <v>1</v>
      </c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</row>
    <row r="3" spans="5:57" ht="14.25" customHeight="1">
      <c r="E3" s="102" t="s">
        <v>2</v>
      </c>
      <c r="F3" s="103"/>
      <c r="G3" s="5"/>
      <c r="H3" s="100" t="s">
        <v>3</v>
      </c>
      <c r="I3" s="107" t="s">
        <v>3</v>
      </c>
      <c r="J3" s="102" t="s">
        <v>4</v>
      </c>
      <c r="K3" s="110"/>
      <c r="L3" s="110"/>
      <c r="M3" s="103"/>
      <c r="N3" s="102" t="s">
        <v>5</v>
      </c>
      <c r="O3" s="110"/>
      <c r="P3" s="110"/>
      <c r="Q3" s="103"/>
      <c r="R3" s="119" t="s">
        <v>6</v>
      </c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7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</row>
    <row r="4" spans="5:57" ht="14.25" customHeight="1">
      <c r="E4" s="104"/>
      <c r="F4" s="105"/>
      <c r="G4" s="100" t="s">
        <v>7</v>
      </c>
      <c r="H4" s="106"/>
      <c r="I4" s="108"/>
      <c r="J4" s="104"/>
      <c r="K4" s="111"/>
      <c r="L4" s="111"/>
      <c r="M4" s="105"/>
      <c r="N4" s="104"/>
      <c r="O4" s="111"/>
      <c r="P4" s="111"/>
      <c r="Q4" s="105"/>
      <c r="R4" s="98" t="s">
        <v>8</v>
      </c>
      <c r="S4" s="99"/>
      <c r="T4" s="99"/>
      <c r="U4" s="117"/>
      <c r="V4" s="98" t="s">
        <v>9</v>
      </c>
      <c r="W4" s="99"/>
      <c r="X4" s="99"/>
      <c r="Y4" s="99"/>
      <c r="Z4" s="99"/>
      <c r="AA4" s="99"/>
      <c r="AB4" s="99"/>
      <c r="AC4" s="99"/>
      <c r="AD4" s="99"/>
      <c r="AE4" s="8"/>
      <c r="AF4" s="100" t="s">
        <v>10</v>
      </c>
      <c r="AG4" s="98" t="s">
        <v>11</v>
      </c>
      <c r="AH4" s="98" t="s">
        <v>12</v>
      </c>
      <c r="AI4" s="96" t="s">
        <v>13</v>
      </c>
      <c r="AJ4" s="96" t="s">
        <v>14</v>
      </c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</row>
    <row r="5" spans="5:57" ht="85.5" customHeight="1">
      <c r="E5" s="9" t="s">
        <v>15</v>
      </c>
      <c r="F5" s="9" t="s">
        <v>16</v>
      </c>
      <c r="G5" s="101"/>
      <c r="H5" s="101"/>
      <c r="I5" s="109"/>
      <c r="J5" s="10" t="s">
        <v>17</v>
      </c>
      <c r="K5" s="10" t="s">
        <v>18</v>
      </c>
      <c r="L5" s="10" t="s">
        <v>19</v>
      </c>
      <c r="M5" s="10" t="s">
        <v>20</v>
      </c>
      <c r="N5" s="10" t="s">
        <v>17</v>
      </c>
      <c r="O5" s="10" t="s">
        <v>18</v>
      </c>
      <c r="P5" s="10" t="s">
        <v>19</v>
      </c>
      <c r="Q5" s="10" t="s">
        <v>21</v>
      </c>
      <c r="R5" s="10" t="s">
        <v>17</v>
      </c>
      <c r="S5" s="10" t="s">
        <v>18</v>
      </c>
      <c r="T5" s="10" t="s">
        <v>19</v>
      </c>
      <c r="U5" s="10" t="s">
        <v>22</v>
      </c>
      <c r="V5" s="10" t="s">
        <v>17</v>
      </c>
      <c r="W5" s="10" t="s">
        <v>18</v>
      </c>
      <c r="X5" s="10" t="s">
        <v>23</v>
      </c>
      <c r="Y5" s="10" t="s">
        <v>24</v>
      </c>
      <c r="Z5" s="10"/>
      <c r="AA5" s="10" t="s">
        <v>25</v>
      </c>
      <c r="AB5" s="10" t="s">
        <v>26</v>
      </c>
      <c r="AC5" s="10" t="s">
        <v>27</v>
      </c>
      <c r="AD5" s="10" t="s">
        <v>19</v>
      </c>
      <c r="AE5" s="10" t="s">
        <v>28</v>
      </c>
      <c r="AF5" s="101"/>
      <c r="AG5" s="98"/>
      <c r="AH5" s="98"/>
      <c r="AI5" s="97"/>
      <c r="AJ5" s="97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</row>
    <row r="6" spans="5:57" ht="15.75" customHeight="1">
      <c r="E6" s="9"/>
      <c r="F6" s="9"/>
      <c r="G6" s="10">
        <v>1</v>
      </c>
      <c r="H6" s="10">
        <v>2</v>
      </c>
      <c r="I6" s="11">
        <v>2</v>
      </c>
      <c r="J6" s="10">
        <v>3</v>
      </c>
      <c r="K6" s="10">
        <v>4</v>
      </c>
      <c r="L6" s="10">
        <v>5</v>
      </c>
      <c r="M6" s="10">
        <v>6</v>
      </c>
      <c r="N6" s="10">
        <v>7</v>
      </c>
      <c r="O6" s="10">
        <v>8</v>
      </c>
      <c r="P6" s="10">
        <v>9</v>
      </c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  <c r="X6" s="10">
        <v>17</v>
      </c>
      <c r="Y6" s="10">
        <v>18</v>
      </c>
      <c r="Z6" s="10">
        <v>19</v>
      </c>
      <c r="AA6" s="10">
        <v>20</v>
      </c>
      <c r="AB6" s="10">
        <v>21</v>
      </c>
      <c r="AC6" s="10">
        <v>16</v>
      </c>
      <c r="AD6" s="10">
        <v>17</v>
      </c>
      <c r="AE6" s="10">
        <v>18</v>
      </c>
      <c r="AF6" s="10">
        <v>25</v>
      </c>
      <c r="AG6" s="10">
        <v>19</v>
      </c>
      <c r="AH6" s="10">
        <v>19</v>
      </c>
      <c r="AI6" s="10">
        <v>20</v>
      </c>
      <c r="AJ6" s="10">
        <v>21</v>
      </c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</row>
    <row r="7" spans="4:57" s="12" customFormat="1" ht="24" customHeight="1" thickBot="1">
      <c r="D7" s="12">
        <v>1</v>
      </c>
      <c r="E7" s="13" t="s">
        <v>29</v>
      </c>
      <c r="F7" s="13">
        <v>6</v>
      </c>
      <c r="G7" s="14">
        <f>'[1]2014'!AG7</f>
        <v>116318.55458390723</v>
      </c>
      <c r="H7" s="13">
        <v>979.8</v>
      </c>
      <c r="I7" s="15">
        <v>849.4888</v>
      </c>
      <c r="J7" s="16">
        <v>0</v>
      </c>
      <c r="K7" s="16">
        <v>0</v>
      </c>
      <c r="L7" s="16">
        <v>0</v>
      </c>
      <c r="M7" s="17">
        <v>0</v>
      </c>
      <c r="N7" s="18">
        <v>0</v>
      </c>
      <c r="O7" s="19">
        <v>0</v>
      </c>
      <c r="P7" s="20">
        <v>0</v>
      </c>
      <c r="Q7" s="17">
        <v>0</v>
      </c>
      <c r="R7" s="20">
        <v>0</v>
      </c>
      <c r="S7" s="17">
        <v>0</v>
      </c>
      <c r="T7" s="17">
        <v>0</v>
      </c>
      <c r="U7" s="21">
        <v>0</v>
      </c>
      <c r="V7" s="17">
        <f>R7</f>
        <v>0</v>
      </c>
      <c r="W7" s="14">
        <v>116318.55</v>
      </c>
      <c r="X7" s="14" t="e">
        <f>J7/M7</f>
        <v>#DIV/0!</v>
      </c>
      <c r="Y7" s="14"/>
      <c r="Z7" s="14">
        <f>Q7-U7</f>
        <v>0</v>
      </c>
      <c r="AA7" s="14" t="e">
        <f>L7/M7</f>
        <v>#DIV/0!</v>
      </c>
      <c r="AB7" s="14"/>
      <c r="AC7" s="14">
        <f>W7+Y7+AB7</f>
        <v>116318.55</v>
      </c>
      <c r="AD7" s="14">
        <f>T7</f>
        <v>0</v>
      </c>
      <c r="AE7" s="17">
        <f>AD7+V7+W7</f>
        <v>116318.55</v>
      </c>
      <c r="AF7" s="14">
        <v>0</v>
      </c>
      <c r="AG7" s="22">
        <v>0</v>
      </c>
      <c r="AH7" s="22">
        <f>AG7</f>
        <v>0</v>
      </c>
      <c r="AI7" s="23">
        <v>0</v>
      </c>
      <c r="AJ7" s="24">
        <f>AG7-AI7</f>
        <v>0</v>
      </c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</row>
    <row r="8" spans="4:57" s="26" customFormat="1" ht="21.75" customHeight="1" thickBot="1">
      <c r="D8" s="12">
        <v>2</v>
      </c>
      <c r="E8" s="28" t="s">
        <v>29</v>
      </c>
      <c r="F8" s="28">
        <v>8</v>
      </c>
      <c r="G8" s="14">
        <f>'[1]2014'!AG8</f>
        <v>38006.39030384616</v>
      </c>
      <c r="H8" s="28">
        <v>567.64</v>
      </c>
      <c r="I8" s="15">
        <v>564.44</v>
      </c>
      <c r="J8" s="16">
        <v>0</v>
      </c>
      <c r="K8" s="16">
        <v>0</v>
      </c>
      <c r="L8" s="16">
        <v>0</v>
      </c>
      <c r="M8" s="17">
        <v>0</v>
      </c>
      <c r="N8" s="18">
        <v>0</v>
      </c>
      <c r="O8" s="19">
        <v>0</v>
      </c>
      <c r="P8" s="20">
        <v>0</v>
      </c>
      <c r="Q8" s="17">
        <v>0</v>
      </c>
      <c r="R8" s="20">
        <v>0</v>
      </c>
      <c r="S8" s="17">
        <v>0</v>
      </c>
      <c r="T8" s="17">
        <v>0</v>
      </c>
      <c r="U8" s="21">
        <v>0</v>
      </c>
      <c r="V8" s="17">
        <f aca="true" t="shared" si="0" ref="V8:V32">R8</f>
        <v>0</v>
      </c>
      <c r="W8" s="14">
        <v>38006.39</v>
      </c>
      <c r="X8" s="14" t="e">
        <f aca="true" t="shared" si="1" ref="X8:X40">J8/M8</f>
        <v>#DIV/0!</v>
      </c>
      <c r="Y8" s="14"/>
      <c r="Z8" s="14">
        <f aca="true" t="shared" si="2" ref="Z8:Z31">Q8-U8</f>
        <v>0</v>
      </c>
      <c r="AA8" s="14" t="e">
        <f aca="true" t="shared" si="3" ref="AA8:AA40">L8/M8</f>
        <v>#DIV/0!</v>
      </c>
      <c r="AB8" s="14"/>
      <c r="AC8" s="14">
        <f aca="true" t="shared" si="4" ref="AC8:AC44">W8+Y8+AB8</f>
        <v>38006.39</v>
      </c>
      <c r="AD8" s="14">
        <f aca="true" t="shared" si="5" ref="AD8:AD32">T8</f>
        <v>0</v>
      </c>
      <c r="AE8" s="17">
        <f aca="true" t="shared" si="6" ref="AE8:AE32">AD8+V8+W8</f>
        <v>38006.39</v>
      </c>
      <c r="AF8" s="17">
        <v>0</v>
      </c>
      <c r="AG8" s="22">
        <f>G8+S8-W8-Y8</f>
        <v>0.0003038461582036689</v>
      </c>
      <c r="AH8" s="22">
        <f>AG8</f>
        <v>0.0003038461582036689</v>
      </c>
      <c r="AI8" s="23">
        <v>-586.78</v>
      </c>
      <c r="AJ8" s="24">
        <f aca="true" t="shared" si="7" ref="AJ8:AJ32">AG8-AI8</f>
        <v>586.7803038461582</v>
      </c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</row>
    <row r="9" spans="4:57" s="26" customFormat="1" ht="21.75" customHeight="1" thickBot="1">
      <c r="D9" s="12">
        <v>3</v>
      </c>
      <c r="E9" s="30" t="s">
        <v>30</v>
      </c>
      <c r="F9" s="30">
        <v>3</v>
      </c>
      <c r="G9" s="14">
        <v>28860.37</v>
      </c>
      <c r="H9" s="30">
        <v>329.5</v>
      </c>
      <c r="I9" s="15">
        <v>327.8996</v>
      </c>
      <c r="J9" s="16">
        <v>12.29</v>
      </c>
      <c r="K9" s="16">
        <v>3.794</v>
      </c>
      <c r="L9" s="16">
        <v>6.916</v>
      </c>
      <c r="M9" s="17">
        <f>J9+K9+L9</f>
        <v>23</v>
      </c>
      <c r="N9" s="18">
        <v>0</v>
      </c>
      <c r="O9" s="19">
        <v>0</v>
      </c>
      <c r="P9" s="20">
        <v>0</v>
      </c>
      <c r="Q9" s="17">
        <f>N9+O9+P9</f>
        <v>0</v>
      </c>
      <c r="R9" s="20">
        <f>J9/M9*U9</f>
        <v>222.61464782608695</v>
      </c>
      <c r="S9" s="17">
        <f>K9/M9*U9</f>
        <v>68.72253652173914</v>
      </c>
      <c r="T9" s="17">
        <f>L9/M9*U9</f>
        <v>125.27281565217393</v>
      </c>
      <c r="U9" s="21">
        <v>416.61</v>
      </c>
      <c r="V9" s="17">
        <f t="shared" si="0"/>
        <v>222.61464782608695</v>
      </c>
      <c r="W9" s="14">
        <v>1762.56</v>
      </c>
      <c r="X9" s="14">
        <f t="shared" si="1"/>
        <v>0.5343478260869565</v>
      </c>
      <c r="Y9" s="14">
        <f aca="true" t="shared" si="8" ref="Y9:Y30">Z9*X9</f>
        <v>-222.61464782608695</v>
      </c>
      <c r="Z9" s="14">
        <f t="shared" si="2"/>
        <v>-416.61</v>
      </c>
      <c r="AA9" s="14">
        <f t="shared" si="3"/>
        <v>0.3006956521739131</v>
      </c>
      <c r="AB9" s="14">
        <f aca="true" t="shared" si="9" ref="AB9:AB30">Z9*AA9</f>
        <v>-125.27281565217393</v>
      </c>
      <c r="AC9" s="14">
        <f t="shared" si="4"/>
        <v>1414.6725365217392</v>
      </c>
      <c r="AD9" s="14">
        <f t="shared" si="5"/>
        <v>125.27281565217393</v>
      </c>
      <c r="AE9" s="17">
        <f t="shared" si="6"/>
        <v>2110.447463478261</v>
      </c>
      <c r="AF9" s="17">
        <v>24352.323</v>
      </c>
      <c r="AG9" s="22">
        <f>G9+S9-W9</f>
        <v>27166.532536521736</v>
      </c>
      <c r="AH9" s="22">
        <f aca="true" t="shared" si="10" ref="AH9:AH31">AG9-AC9</f>
        <v>25751.859999999997</v>
      </c>
      <c r="AI9" s="23">
        <v>17849.51</v>
      </c>
      <c r="AJ9" s="24">
        <f t="shared" si="7"/>
        <v>9317.022536521737</v>
      </c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</row>
    <row r="10" spans="4:57" s="26" customFormat="1" ht="22.5" customHeight="1" thickBot="1">
      <c r="D10" s="12">
        <v>4</v>
      </c>
      <c r="E10" s="30" t="s">
        <v>30</v>
      </c>
      <c r="F10" s="30">
        <v>5</v>
      </c>
      <c r="G10" s="14">
        <f>'[1]2014'!AG10</f>
        <v>18502.605372142858</v>
      </c>
      <c r="H10" s="30">
        <v>317.5</v>
      </c>
      <c r="I10" s="15">
        <v>316.2</v>
      </c>
      <c r="J10" s="16">
        <v>0</v>
      </c>
      <c r="K10" s="16">
        <v>0</v>
      </c>
      <c r="L10" s="16">
        <v>0</v>
      </c>
      <c r="M10" s="17">
        <v>0</v>
      </c>
      <c r="N10" s="18">
        <v>0</v>
      </c>
      <c r="O10" s="19">
        <v>0</v>
      </c>
      <c r="P10" s="20">
        <v>0</v>
      </c>
      <c r="Q10" s="17">
        <v>0</v>
      </c>
      <c r="R10" s="20">
        <v>0</v>
      </c>
      <c r="S10" s="17">
        <v>0</v>
      </c>
      <c r="T10" s="17">
        <v>0</v>
      </c>
      <c r="U10" s="21">
        <v>0</v>
      </c>
      <c r="V10" s="17">
        <f t="shared" si="0"/>
        <v>0</v>
      </c>
      <c r="W10" s="14">
        <v>0</v>
      </c>
      <c r="X10" s="14" t="e">
        <f t="shared" si="1"/>
        <v>#DIV/0!</v>
      </c>
      <c r="Y10" s="14"/>
      <c r="Z10" s="14">
        <f>Q10-U10</f>
        <v>0</v>
      </c>
      <c r="AA10" s="14" t="e">
        <f t="shared" si="3"/>
        <v>#DIV/0!</v>
      </c>
      <c r="AB10" s="14"/>
      <c r="AC10" s="14">
        <f t="shared" si="4"/>
        <v>0</v>
      </c>
      <c r="AD10" s="14">
        <f t="shared" si="5"/>
        <v>0</v>
      </c>
      <c r="AE10" s="17">
        <f t="shared" si="6"/>
        <v>0</v>
      </c>
      <c r="AF10" s="17">
        <v>18502.61</v>
      </c>
      <c r="AG10" s="22">
        <f aca="true" t="shared" si="11" ref="AG10:AG32">G10+S10-W10</f>
        <v>18502.605372142858</v>
      </c>
      <c r="AH10" s="22">
        <f t="shared" si="10"/>
        <v>18502.605372142858</v>
      </c>
      <c r="AI10" s="23">
        <v>350.01</v>
      </c>
      <c r="AJ10" s="24">
        <f t="shared" si="7"/>
        <v>18152.59537214286</v>
      </c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</row>
    <row r="11" spans="4:57" s="26" customFormat="1" ht="22.5" customHeight="1" thickBot="1">
      <c r="D11" s="12">
        <v>5</v>
      </c>
      <c r="E11" s="30" t="s">
        <v>30</v>
      </c>
      <c r="F11" s="30">
        <v>7</v>
      </c>
      <c r="G11" s="14">
        <f>'[1]2014'!AG11</f>
        <v>-35.032762825147984</v>
      </c>
      <c r="H11" s="30">
        <v>328.1</v>
      </c>
      <c r="I11" s="15">
        <v>486.0356</v>
      </c>
      <c r="J11" s="16">
        <v>10.29</v>
      </c>
      <c r="K11" s="16">
        <v>3.79</v>
      </c>
      <c r="L11" s="16">
        <v>6.916</v>
      </c>
      <c r="M11" s="17">
        <f>SUM(J11:L11)</f>
        <v>20.996</v>
      </c>
      <c r="N11" s="18">
        <v>0</v>
      </c>
      <c r="O11" s="19">
        <v>0</v>
      </c>
      <c r="P11" s="20">
        <v>0</v>
      </c>
      <c r="Q11" s="17">
        <v>0</v>
      </c>
      <c r="R11" s="20">
        <f>J11/M11*U11</f>
        <v>4827.664555153362</v>
      </c>
      <c r="S11" s="17">
        <f>K11/M11*U11</f>
        <v>1778.119403695942</v>
      </c>
      <c r="T11" s="17">
        <f>L11/M11*U11</f>
        <v>3244.7160411506957</v>
      </c>
      <c r="U11" s="21">
        <v>9850.5</v>
      </c>
      <c r="V11" s="17">
        <f t="shared" si="0"/>
        <v>4827.664555153362</v>
      </c>
      <c r="W11" s="14">
        <v>0</v>
      </c>
      <c r="X11" s="14">
        <f t="shared" si="1"/>
        <v>0.490093351114498</v>
      </c>
      <c r="Y11" s="14">
        <f t="shared" si="8"/>
        <v>-4827.664555153362</v>
      </c>
      <c r="Z11" s="14">
        <f t="shared" si="2"/>
        <v>-9850.5</v>
      </c>
      <c r="AA11" s="14">
        <f t="shared" si="3"/>
        <v>0.3293960754429415</v>
      </c>
      <c r="AB11" s="14">
        <f t="shared" si="9"/>
        <v>-3244.7160411506957</v>
      </c>
      <c r="AC11" s="14">
        <f t="shared" si="4"/>
        <v>-8072.380596304058</v>
      </c>
      <c r="AD11" s="14">
        <f t="shared" si="5"/>
        <v>3244.7160411506957</v>
      </c>
      <c r="AE11" s="17">
        <f t="shared" si="6"/>
        <v>8072.380596304058</v>
      </c>
      <c r="AF11" s="17">
        <v>2379.68</v>
      </c>
      <c r="AG11" s="22">
        <f t="shared" si="11"/>
        <v>1743.086640870794</v>
      </c>
      <c r="AH11" s="22">
        <f t="shared" si="10"/>
        <v>9815.467237174851</v>
      </c>
      <c r="AI11" s="23">
        <v>14131.62</v>
      </c>
      <c r="AJ11" s="24">
        <f t="shared" si="7"/>
        <v>-12388.533359129207</v>
      </c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</row>
    <row r="12" spans="4:57" s="26" customFormat="1" ht="22.5" customHeight="1" thickBot="1">
      <c r="D12" s="12">
        <v>6</v>
      </c>
      <c r="E12" s="30" t="s">
        <v>30</v>
      </c>
      <c r="F12" s="30">
        <v>9</v>
      </c>
      <c r="G12" s="14">
        <f>'[1]2014'!AG12</f>
        <v>33820.23048465308</v>
      </c>
      <c r="H12" s="30">
        <v>327.8</v>
      </c>
      <c r="I12" s="15">
        <v>315.4457</v>
      </c>
      <c r="J12" s="16">
        <v>10.29</v>
      </c>
      <c r="K12" s="16">
        <v>3.789</v>
      </c>
      <c r="L12" s="16">
        <v>6.916</v>
      </c>
      <c r="M12" s="17">
        <f aca="true" t="shared" si="12" ref="M12:M41">J12+K12+L12</f>
        <v>20.994999999999997</v>
      </c>
      <c r="N12" s="18">
        <v>0</v>
      </c>
      <c r="O12" s="19">
        <v>0</v>
      </c>
      <c r="P12" s="20">
        <v>0</v>
      </c>
      <c r="Q12" s="17">
        <v>0</v>
      </c>
      <c r="R12" s="20">
        <f>J12/M12*U12</f>
        <v>72.63529411764706</v>
      </c>
      <c r="S12" s="17">
        <f>K12/M12*U12</f>
        <v>26.745882352941177</v>
      </c>
      <c r="T12" s="17">
        <f>L12/M12*U12</f>
        <v>48.818823529411766</v>
      </c>
      <c r="U12" s="21">
        <v>148.2</v>
      </c>
      <c r="V12" s="17">
        <f t="shared" si="0"/>
        <v>72.63529411764706</v>
      </c>
      <c r="W12" s="14">
        <v>0</v>
      </c>
      <c r="X12" s="14">
        <f t="shared" si="1"/>
        <v>0.4901166944510598</v>
      </c>
      <c r="Y12" s="14">
        <f t="shared" si="8"/>
        <v>-72.63529411764706</v>
      </c>
      <c r="Z12" s="14">
        <f t="shared" si="2"/>
        <v>-148.2</v>
      </c>
      <c r="AA12" s="14">
        <f t="shared" si="3"/>
        <v>0.3294117647058824</v>
      </c>
      <c r="AB12" s="14">
        <f t="shared" si="9"/>
        <v>-48.818823529411766</v>
      </c>
      <c r="AC12" s="14">
        <f t="shared" si="4"/>
        <v>-121.45411764705884</v>
      </c>
      <c r="AD12" s="14">
        <f t="shared" si="5"/>
        <v>48.818823529411766</v>
      </c>
      <c r="AE12" s="17">
        <f t="shared" si="6"/>
        <v>121.45411764705884</v>
      </c>
      <c r="AF12" s="17">
        <v>34433.74</v>
      </c>
      <c r="AG12" s="22">
        <f t="shared" si="11"/>
        <v>33846.97636700602</v>
      </c>
      <c r="AH12" s="22">
        <f t="shared" si="10"/>
        <v>33968.43048465308</v>
      </c>
      <c r="AI12" s="23">
        <v>10858.44</v>
      </c>
      <c r="AJ12" s="24">
        <f t="shared" si="7"/>
        <v>22988.536367006018</v>
      </c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</row>
    <row r="13" spans="4:57" s="26" customFormat="1" ht="19.5" customHeight="1" thickBot="1">
      <c r="D13" s="12">
        <v>7</v>
      </c>
      <c r="E13" s="30" t="s">
        <v>30</v>
      </c>
      <c r="F13" s="30">
        <v>11</v>
      </c>
      <c r="G13" s="14">
        <f>'[1]2014'!AG13</f>
        <v>24832.618975217738</v>
      </c>
      <c r="H13" s="30">
        <v>329.4</v>
      </c>
      <c r="I13" s="15">
        <v>196.2657</v>
      </c>
      <c r="J13" s="16">
        <v>10.29</v>
      </c>
      <c r="K13" s="16">
        <v>3.79</v>
      </c>
      <c r="L13" s="16">
        <v>6.916</v>
      </c>
      <c r="M13" s="17">
        <f t="shared" si="12"/>
        <v>20.996</v>
      </c>
      <c r="N13" s="18">
        <v>0</v>
      </c>
      <c r="O13" s="19">
        <v>0</v>
      </c>
      <c r="P13" s="20">
        <v>0</v>
      </c>
      <c r="Q13" s="17">
        <v>0</v>
      </c>
      <c r="R13" s="20">
        <f>J13/M13*U13</f>
        <v>16519.91965136216</v>
      </c>
      <c r="S13" s="17">
        <f>K13/M13*U13</f>
        <v>6084.596256429796</v>
      </c>
      <c r="T13" s="17">
        <f>L13/M13*U13</f>
        <v>11103.18409220804</v>
      </c>
      <c r="U13" s="21">
        <v>33707.7</v>
      </c>
      <c r="V13" s="17">
        <f t="shared" si="0"/>
        <v>16519.91965136216</v>
      </c>
      <c r="W13" s="14">
        <v>0</v>
      </c>
      <c r="X13" s="14">
        <f t="shared" si="1"/>
        <v>0.490093351114498</v>
      </c>
      <c r="Y13" s="14">
        <f t="shared" si="8"/>
        <v>-16519.91965136216</v>
      </c>
      <c r="Z13" s="14">
        <f t="shared" si="2"/>
        <v>-33707.7</v>
      </c>
      <c r="AA13" s="14">
        <f t="shared" si="3"/>
        <v>0.3293960754429415</v>
      </c>
      <c r="AB13" s="14">
        <f t="shared" si="9"/>
        <v>-11103.18409220804</v>
      </c>
      <c r="AC13" s="14">
        <f t="shared" si="4"/>
        <v>-27623.103743570202</v>
      </c>
      <c r="AD13" s="14">
        <f t="shared" si="5"/>
        <v>11103.18409220804</v>
      </c>
      <c r="AE13" s="17">
        <f t="shared" si="6"/>
        <v>27623.103743570202</v>
      </c>
      <c r="AF13" s="17">
        <v>43922.77</v>
      </c>
      <c r="AG13" s="22">
        <f t="shared" si="11"/>
        <v>30917.215231647533</v>
      </c>
      <c r="AH13" s="22">
        <f t="shared" si="10"/>
        <v>58540.318975217735</v>
      </c>
      <c r="AI13" s="23">
        <v>31567.99</v>
      </c>
      <c r="AJ13" s="24">
        <f t="shared" si="7"/>
        <v>-650.7747683524685</v>
      </c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</row>
    <row r="14" spans="4:57" s="26" customFormat="1" ht="21" customHeight="1" thickBot="1">
      <c r="D14" s="12">
        <v>8</v>
      </c>
      <c r="E14" s="30" t="s">
        <v>30</v>
      </c>
      <c r="F14" s="30">
        <v>13</v>
      </c>
      <c r="G14" s="14">
        <f>'[1]2014'!AG14</f>
        <v>37377.34574671506</v>
      </c>
      <c r="H14" s="30">
        <v>330.3</v>
      </c>
      <c r="I14" s="15">
        <v>301.9591</v>
      </c>
      <c r="J14" s="16">
        <v>10.29</v>
      </c>
      <c r="K14" s="16">
        <v>3.79</v>
      </c>
      <c r="L14" s="16">
        <v>6.916</v>
      </c>
      <c r="M14" s="17">
        <f t="shared" si="12"/>
        <v>20.996</v>
      </c>
      <c r="N14" s="18">
        <v>0</v>
      </c>
      <c r="O14" s="19">
        <v>0</v>
      </c>
      <c r="P14" s="20">
        <v>0</v>
      </c>
      <c r="Q14" s="17">
        <v>0</v>
      </c>
      <c r="R14" s="20">
        <f>J14/M14*U14</f>
        <v>2439.1995094303675</v>
      </c>
      <c r="S14" s="17">
        <f>K14/M14*U14</f>
        <v>898.4029291293581</v>
      </c>
      <c r="T14" s="17">
        <f>L14/M14*U14</f>
        <v>1639.4075614402745</v>
      </c>
      <c r="U14" s="21">
        <v>4977.01</v>
      </c>
      <c r="V14" s="17">
        <f t="shared" si="0"/>
        <v>2439.1995094303675</v>
      </c>
      <c r="W14" s="14">
        <v>0</v>
      </c>
      <c r="X14" s="14">
        <f t="shared" si="1"/>
        <v>0.490093351114498</v>
      </c>
      <c r="Y14" s="14">
        <f t="shared" si="8"/>
        <v>-2439.1995094303675</v>
      </c>
      <c r="Z14" s="14">
        <f t="shared" si="2"/>
        <v>-4977.01</v>
      </c>
      <c r="AA14" s="14">
        <f t="shared" si="3"/>
        <v>0.3293960754429415</v>
      </c>
      <c r="AB14" s="14">
        <f t="shared" si="9"/>
        <v>-1639.4075614402745</v>
      </c>
      <c r="AC14" s="14">
        <f t="shared" si="4"/>
        <v>-4078.607070870642</v>
      </c>
      <c r="AD14" s="14">
        <f t="shared" si="5"/>
        <v>1639.4075614402745</v>
      </c>
      <c r="AE14" s="17">
        <f t="shared" si="6"/>
        <v>4078.607070870642</v>
      </c>
      <c r="AF14" s="17">
        <v>38579.6</v>
      </c>
      <c r="AG14" s="22">
        <f t="shared" si="11"/>
        <v>38275.748675844414</v>
      </c>
      <c r="AH14" s="22">
        <f t="shared" si="10"/>
        <v>42354.35574671505</v>
      </c>
      <c r="AI14" s="23">
        <v>21484.26</v>
      </c>
      <c r="AJ14" s="24">
        <f t="shared" si="7"/>
        <v>16791.488675844415</v>
      </c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</row>
    <row r="15" spans="4:57" s="26" customFormat="1" ht="24.75" customHeight="1" thickBot="1">
      <c r="D15" s="12">
        <v>9</v>
      </c>
      <c r="E15" s="30" t="s">
        <v>31</v>
      </c>
      <c r="F15" s="30">
        <v>15</v>
      </c>
      <c r="G15" s="14">
        <f>'[1]2014'!AG15</f>
        <v>83514.26570803698</v>
      </c>
      <c r="H15" s="30">
        <v>936.6</v>
      </c>
      <c r="I15" s="15">
        <v>590.1</v>
      </c>
      <c r="J15" s="16">
        <v>16.57</v>
      </c>
      <c r="K15" s="16">
        <v>2.514</v>
      </c>
      <c r="L15" s="16">
        <v>6.916</v>
      </c>
      <c r="M15" s="17">
        <v>0</v>
      </c>
      <c r="N15" s="18">
        <v>0</v>
      </c>
      <c r="O15" s="19">
        <v>0</v>
      </c>
      <c r="P15" s="20">
        <v>0</v>
      </c>
      <c r="Q15" s="17">
        <v>0</v>
      </c>
      <c r="R15" s="20">
        <v>0</v>
      </c>
      <c r="S15" s="17">
        <v>0</v>
      </c>
      <c r="T15" s="17">
        <v>0</v>
      </c>
      <c r="U15" s="21">
        <v>0</v>
      </c>
      <c r="V15" s="17">
        <f t="shared" si="0"/>
        <v>0</v>
      </c>
      <c r="W15" s="14">
        <v>14866.09</v>
      </c>
      <c r="X15" s="14" t="e">
        <f t="shared" si="1"/>
        <v>#DIV/0!</v>
      </c>
      <c r="Y15" s="14"/>
      <c r="Z15" s="14">
        <f t="shared" si="2"/>
        <v>0</v>
      </c>
      <c r="AA15" s="14" t="e">
        <f t="shared" si="3"/>
        <v>#DIV/0!</v>
      </c>
      <c r="AB15" s="14"/>
      <c r="AC15" s="14">
        <f t="shared" si="4"/>
        <v>14866.09</v>
      </c>
      <c r="AD15" s="14">
        <v>0</v>
      </c>
      <c r="AE15" s="17">
        <f t="shared" si="6"/>
        <v>14866.09</v>
      </c>
      <c r="AF15" s="17">
        <v>68648.18</v>
      </c>
      <c r="AG15" s="22">
        <f t="shared" si="11"/>
        <v>68648.17570803699</v>
      </c>
      <c r="AH15" s="22">
        <f t="shared" si="10"/>
        <v>53782.08570803699</v>
      </c>
      <c r="AI15" s="23">
        <v>0</v>
      </c>
      <c r="AJ15" s="24">
        <f t="shared" si="7"/>
        <v>68648.17570803699</v>
      </c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</row>
    <row r="16" spans="4:57" s="26" customFormat="1" ht="21.75" customHeight="1" thickBot="1">
      <c r="D16" s="12">
        <v>10</v>
      </c>
      <c r="E16" s="30" t="s">
        <v>31</v>
      </c>
      <c r="F16" s="30">
        <v>17</v>
      </c>
      <c r="G16" s="14">
        <f>'[1]2014'!AG16</f>
        <v>42611.47518666666</v>
      </c>
      <c r="H16" s="30">
        <v>562.1</v>
      </c>
      <c r="I16" s="15">
        <v>561.7</v>
      </c>
      <c r="J16" s="16">
        <v>16.57</v>
      </c>
      <c r="K16" s="16">
        <v>2.514</v>
      </c>
      <c r="L16" s="16">
        <v>6.916</v>
      </c>
      <c r="M16" s="17">
        <f t="shared" si="12"/>
        <v>26</v>
      </c>
      <c r="N16" s="18">
        <v>0</v>
      </c>
      <c r="O16" s="19">
        <v>0</v>
      </c>
      <c r="P16" s="20">
        <v>0</v>
      </c>
      <c r="Q16" s="17">
        <v>0</v>
      </c>
      <c r="R16" s="20">
        <f>J16/M16*U16</f>
        <v>259.89407692307697</v>
      </c>
      <c r="S16" s="17">
        <f>K16/M16*U16</f>
        <v>39.43112307692308</v>
      </c>
      <c r="T16" s="17">
        <f>L16/M16*U16</f>
        <v>108.4748</v>
      </c>
      <c r="U16" s="21">
        <v>407.8</v>
      </c>
      <c r="V16" s="17">
        <f t="shared" si="0"/>
        <v>259.89407692307697</v>
      </c>
      <c r="W16" s="14">
        <v>0</v>
      </c>
      <c r="X16" s="14">
        <f t="shared" si="1"/>
        <v>0.6373076923076924</v>
      </c>
      <c r="Y16" s="14"/>
      <c r="Z16" s="14">
        <f t="shared" si="2"/>
        <v>-407.8</v>
      </c>
      <c r="AA16" s="14">
        <f t="shared" si="3"/>
        <v>0.266</v>
      </c>
      <c r="AB16" s="14"/>
      <c r="AC16" s="14">
        <f t="shared" si="4"/>
        <v>0</v>
      </c>
      <c r="AD16" s="14">
        <f t="shared" si="5"/>
        <v>108.4748</v>
      </c>
      <c r="AE16" s="17">
        <f t="shared" si="6"/>
        <v>368.368876923077</v>
      </c>
      <c r="AF16" s="17">
        <v>42650.91</v>
      </c>
      <c r="AG16" s="22">
        <f t="shared" si="11"/>
        <v>42650.90630974359</v>
      </c>
      <c r="AH16" s="22">
        <f t="shared" si="10"/>
        <v>42650.90630974359</v>
      </c>
      <c r="AI16" s="23">
        <v>3923.37</v>
      </c>
      <c r="AJ16" s="24">
        <f t="shared" si="7"/>
        <v>38727.536309743584</v>
      </c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</row>
    <row r="17" spans="4:57" s="26" customFormat="1" ht="22.5" customHeight="1" thickBot="1">
      <c r="D17" s="12">
        <v>11</v>
      </c>
      <c r="E17" s="30" t="s">
        <v>31</v>
      </c>
      <c r="F17" s="30">
        <v>19</v>
      </c>
      <c r="G17" s="14">
        <f>'[1]2014'!AG17</f>
        <v>71514.36117062718</v>
      </c>
      <c r="H17" s="30">
        <v>562.1</v>
      </c>
      <c r="I17" s="15">
        <v>556.51</v>
      </c>
      <c r="J17" s="16">
        <v>16.57</v>
      </c>
      <c r="K17" s="16">
        <v>6.92</v>
      </c>
      <c r="L17" s="16">
        <v>2.514</v>
      </c>
      <c r="M17" s="17">
        <f t="shared" si="12"/>
        <v>26.004</v>
      </c>
      <c r="N17" s="31">
        <v>0</v>
      </c>
      <c r="O17" s="32">
        <v>0</v>
      </c>
      <c r="P17" s="33">
        <v>0</v>
      </c>
      <c r="Q17" s="34">
        <v>0</v>
      </c>
      <c r="R17" s="20">
        <v>0</v>
      </c>
      <c r="S17" s="17">
        <v>0</v>
      </c>
      <c r="T17" s="17">
        <v>0</v>
      </c>
      <c r="U17" s="21">
        <v>0</v>
      </c>
      <c r="V17" s="17">
        <f t="shared" si="0"/>
        <v>0</v>
      </c>
      <c r="W17" s="14">
        <v>72923.76</v>
      </c>
      <c r="X17" s="14">
        <f t="shared" si="1"/>
        <v>0.6372096600522996</v>
      </c>
      <c r="Y17" s="14">
        <f t="shared" si="8"/>
        <v>0</v>
      </c>
      <c r="Z17" s="14">
        <f t="shared" si="2"/>
        <v>0</v>
      </c>
      <c r="AA17" s="14">
        <f t="shared" si="3"/>
        <v>0.096677434240886</v>
      </c>
      <c r="AB17" s="14">
        <f t="shared" si="9"/>
        <v>0</v>
      </c>
      <c r="AC17" s="14">
        <f t="shared" si="4"/>
        <v>72923.76</v>
      </c>
      <c r="AD17" s="14">
        <f t="shared" si="5"/>
        <v>0</v>
      </c>
      <c r="AE17" s="17">
        <f t="shared" si="6"/>
        <v>72923.76</v>
      </c>
      <c r="AF17" s="17">
        <v>0</v>
      </c>
      <c r="AG17" s="22">
        <f t="shared" si="11"/>
        <v>-1409.398829372818</v>
      </c>
      <c r="AH17" s="22">
        <f t="shared" si="10"/>
        <v>-74333.15882937281</v>
      </c>
      <c r="AI17" s="23">
        <v>7413.78</v>
      </c>
      <c r="AJ17" s="24">
        <f t="shared" si="7"/>
        <v>-8823.178829372817</v>
      </c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</row>
    <row r="18" spans="4:57" s="26" customFormat="1" ht="19.5" customHeight="1" thickBot="1">
      <c r="D18" s="12">
        <v>12</v>
      </c>
      <c r="E18" s="30" t="s">
        <v>32</v>
      </c>
      <c r="F18" s="30">
        <v>132</v>
      </c>
      <c r="G18" s="14">
        <f>'[1]2014'!AG18</f>
        <v>50796.99347106792</v>
      </c>
      <c r="H18" s="14">
        <v>328.4</v>
      </c>
      <c r="I18" s="15">
        <v>320.47</v>
      </c>
      <c r="J18" s="16">
        <v>10.29</v>
      </c>
      <c r="K18" s="16">
        <v>3.79</v>
      </c>
      <c r="L18" s="16">
        <v>6.916</v>
      </c>
      <c r="M18" s="17">
        <f t="shared" si="12"/>
        <v>20.996</v>
      </c>
      <c r="N18" s="31">
        <v>0</v>
      </c>
      <c r="O18" s="32">
        <v>0</v>
      </c>
      <c r="P18" s="33">
        <v>0</v>
      </c>
      <c r="Q18" s="34">
        <v>0</v>
      </c>
      <c r="R18" s="20">
        <f>J18/M18*U18</f>
        <v>2677.7230424842824</v>
      </c>
      <c r="S18" s="17">
        <f>K18/M18*U18</f>
        <v>986.2556201181178</v>
      </c>
      <c r="T18" s="17">
        <f>L18/M18*U18</f>
        <v>1799.7213373975997</v>
      </c>
      <c r="U18" s="21">
        <v>5463.7</v>
      </c>
      <c r="V18" s="17">
        <f t="shared" si="0"/>
        <v>2677.7230424842824</v>
      </c>
      <c r="W18" s="14">
        <v>1762.56</v>
      </c>
      <c r="X18" s="14">
        <f t="shared" si="1"/>
        <v>0.490093351114498</v>
      </c>
      <c r="Y18" s="14"/>
      <c r="Z18" s="14">
        <f t="shared" si="2"/>
        <v>-5463.7</v>
      </c>
      <c r="AA18" s="14">
        <f t="shared" si="3"/>
        <v>0.3293960754429415</v>
      </c>
      <c r="AB18" s="14"/>
      <c r="AC18" s="14">
        <f t="shared" si="4"/>
        <v>1762.56</v>
      </c>
      <c r="AD18" s="14">
        <f t="shared" si="5"/>
        <v>1799.7213373975997</v>
      </c>
      <c r="AE18" s="17">
        <f t="shared" si="6"/>
        <v>6240.004379881882</v>
      </c>
      <c r="AF18" s="17">
        <v>50020.76</v>
      </c>
      <c r="AG18" s="22">
        <f t="shared" si="11"/>
        <v>50020.68909118604</v>
      </c>
      <c r="AH18" s="22">
        <f t="shared" si="10"/>
        <v>48258.12909118604</v>
      </c>
      <c r="AI18" s="23">
        <v>14078.76</v>
      </c>
      <c r="AJ18" s="24">
        <f t="shared" si="7"/>
        <v>35941.92909118604</v>
      </c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</row>
    <row r="19" spans="4:57" s="26" customFormat="1" ht="22.5" customHeight="1" thickBot="1">
      <c r="D19" s="12">
        <v>13</v>
      </c>
      <c r="E19" s="30" t="s">
        <v>32</v>
      </c>
      <c r="F19" s="30">
        <v>134</v>
      </c>
      <c r="G19" s="14">
        <f>'[1]2014'!AG19</f>
        <v>23276.923151274037</v>
      </c>
      <c r="H19" s="30">
        <v>331.4</v>
      </c>
      <c r="I19" s="15">
        <v>331.4</v>
      </c>
      <c r="J19" s="16">
        <v>12.29</v>
      </c>
      <c r="K19" s="16">
        <v>3.794</v>
      </c>
      <c r="L19" s="16">
        <v>6.916</v>
      </c>
      <c r="M19" s="17">
        <f t="shared" si="12"/>
        <v>23</v>
      </c>
      <c r="N19" s="31">
        <f>I19*J19*8</f>
        <v>32583.247999999996</v>
      </c>
      <c r="O19" s="32">
        <f>I19*K19*8</f>
        <v>10058.6528</v>
      </c>
      <c r="P19" s="33">
        <f>I19*L19*8</f>
        <v>18335.6992</v>
      </c>
      <c r="Q19" s="34">
        <f>N19+O19+P19</f>
        <v>60977.59999999999</v>
      </c>
      <c r="R19" s="20">
        <f>U19/Q19*N19</f>
        <v>5899.964117391305</v>
      </c>
      <c r="S19" s="17">
        <f>U19/Q19*O19</f>
        <v>1821.3558878260874</v>
      </c>
      <c r="T19" s="17">
        <f>U19/Q19*P19</f>
        <v>3320.109994782609</v>
      </c>
      <c r="U19" s="21">
        <v>11041.43</v>
      </c>
      <c r="V19" s="17">
        <f t="shared" si="0"/>
        <v>5899.964117391305</v>
      </c>
      <c r="W19" s="14">
        <v>0</v>
      </c>
      <c r="X19" s="14">
        <f t="shared" si="1"/>
        <v>0.5343478260869565</v>
      </c>
      <c r="Y19" s="14">
        <f t="shared" si="8"/>
        <v>26683.28388260869</v>
      </c>
      <c r="Z19" s="14">
        <f t="shared" si="2"/>
        <v>49936.16999999999</v>
      </c>
      <c r="AA19" s="14">
        <f t="shared" si="3"/>
        <v>0.3006956521739131</v>
      </c>
      <c r="AB19" s="14">
        <f t="shared" si="9"/>
        <v>15015.589205217391</v>
      </c>
      <c r="AC19" s="14">
        <f t="shared" si="4"/>
        <v>41698.87308782608</v>
      </c>
      <c r="AD19" s="14">
        <f t="shared" si="5"/>
        <v>3320.109994782609</v>
      </c>
      <c r="AE19" s="17">
        <f t="shared" si="6"/>
        <v>9220.074112173914</v>
      </c>
      <c r="AF19" s="17">
        <v>-7296.14</v>
      </c>
      <c r="AG19" s="22">
        <f t="shared" si="11"/>
        <v>25098.279039100125</v>
      </c>
      <c r="AH19" s="22">
        <f t="shared" si="10"/>
        <v>-16600.594048725958</v>
      </c>
      <c r="AI19" s="23">
        <v>24817.52</v>
      </c>
      <c r="AJ19" s="24">
        <f t="shared" si="7"/>
        <v>280.75903910012494</v>
      </c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</row>
    <row r="20" spans="4:57" s="26" customFormat="1" ht="22.5" customHeight="1" thickBot="1">
      <c r="D20" s="12">
        <v>14</v>
      </c>
      <c r="E20" s="30" t="s">
        <v>32</v>
      </c>
      <c r="F20" s="30">
        <v>136</v>
      </c>
      <c r="G20" s="14">
        <f>'[1]2014'!AG20</f>
        <v>16189.508899488892</v>
      </c>
      <c r="H20" s="30">
        <v>330.2</v>
      </c>
      <c r="I20" s="15">
        <v>329.7</v>
      </c>
      <c r="J20" s="16">
        <v>12.29</v>
      </c>
      <c r="K20" s="16">
        <v>3.794</v>
      </c>
      <c r="L20" s="16">
        <v>6.916</v>
      </c>
      <c r="M20" s="17">
        <f t="shared" si="12"/>
        <v>23</v>
      </c>
      <c r="N20" s="31">
        <v>0</v>
      </c>
      <c r="O20" s="32">
        <v>0</v>
      </c>
      <c r="P20" s="33">
        <v>0</v>
      </c>
      <c r="Q20" s="34">
        <v>0</v>
      </c>
      <c r="R20" s="20">
        <f>J20/M20*U20</f>
        <v>168.3195652173913</v>
      </c>
      <c r="S20" s="17">
        <f>K20/M20*U20</f>
        <v>51.96130434782609</v>
      </c>
      <c r="T20" s="17">
        <f>L20/M20*U20</f>
        <v>94.71913043478263</v>
      </c>
      <c r="U20" s="21">
        <v>315</v>
      </c>
      <c r="V20" s="17">
        <f t="shared" si="0"/>
        <v>168.3195652173913</v>
      </c>
      <c r="W20" s="14">
        <v>0</v>
      </c>
      <c r="X20" s="14">
        <f t="shared" si="1"/>
        <v>0.5343478260869565</v>
      </c>
      <c r="Y20" s="14">
        <f t="shared" si="8"/>
        <v>-168.3195652173913</v>
      </c>
      <c r="Z20" s="14">
        <f t="shared" si="2"/>
        <v>-315</v>
      </c>
      <c r="AA20" s="14">
        <f t="shared" si="3"/>
        <v>0.3006956521739131</v>
      </c>
      <c r="AB20" s="14">
        <f t="shared" si="9"/>
        <v>-94.71913043478263</v>
      </c>
      <c r="AC20" s="14">
        <f t="shared" si="4"/>
        <v>-263.03869565217394</v>
      </c>
      <c r="AD20" s="14">
        <f t="shared" si="5"/>
        <v>94.71913043478263</v>
      </c>
      <c r="AE20" s="17">
        <f t="shared" si="6"/>
        <v>263.03869565217394</v>
      </c>
      <c r="AF20" s="17">
        <v>14794.36</v>
      </c>
      <c r="AG20" s="22">
        <f t="shared" si="11"/>
        <v>16241.470203836718</v>
      </c>
      <c r="AH20" s="22">
        <f t="shared" si="10"/>
        <v>16504.50889948889</v>
      </c>
      <c r="AI20" s="23">
        <v>27458.62</v>
      </c>
      <c r="AJ20" s="24">
        <f t="shared" si="7"/>
        <v>-11217.149796163281</v>
      </c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</row>
    <row r="21" spans="4:57" s="26" customFormat="1" ht="21" customHeight="1" thickBot="1">
      <c r="D21" s="12">
        <v>15</v>
      </c>
      <c r="E21" s="30" t="s">
        <v>32</v>
      </c>
      <c r="F21" s="30">
        <v>138</v>
      </c>
      <c r="G21" s="14">
        <f>'[1]2014'!AG21</f>
        <v>21814.421459285717</v>
      </c>
      <c r="H21" s="30">
        <v>335.6</v>
      </c>
      <c r="I21" s="15">
        <v>349.89</v>
      </c>
      <c r="J21" s="16">
        <v>12.29</v>
      </c>
      <c r="K21" s="16">
        <v>3.794</v>
      </c>
      <c r="L21" s="16">
        <v>6.916</v>
      </c>
      <c r="M21" s="17">
        <f t="shared" si="12"/>
        <v>23</v>
      </c>
      <c r="N21" s="31">
        <v>0</v>
      </c>
      <c r="O21" s="32">
        <v>0</v>
      </c>
      <c r="P21" s="33">
        <v>0</v>
      </c>
      <c r="Q21" s="34">
        <v>0</v>
      </c>
      <c r="R21" s="20">
        <f>J21/M21*U21</f>
        <v>7335.831534782608</v>
      </c>
      <c r="S21" s="17">
        <f>K21/M21*U21</f>
        <v>2264.617155652174</v>
      </c>
      <c r="T21" s="17">
        <f>L21/M21*U21</f>
        <v>4128.121309565218</v>
      </c>
      <c r="U21" s="21">
        <v>13728.57</v>
      </c>
      <c r="V21" s="17">
        <f t="shared" si="0"/>
        <v>7335.831534782608</v>
      </c>
      <c r="W21" s="14">
        <v>0</v>
      </c>
      <c r="X21" s="14">
        <f t="shared" si="1"/>
        <v>0.5343478260869565</v>
      </c>
      <c r="Y21" s="14">
        <f t="shared" si="8"/>
        <v>-7335.831534782608</v>
      </c>
      <c r="Z21" s="14">
        <f t="shared" si="2"/>
        <v>-13728.57</v>
      </c>
      <c r="AA21" s="14">
        <f t="shared" si="3"/>
        <v>0.3006956521739131</v>
      </c>
      <c r="AB21" s="14">
        <f t="shared" si="9"/>
        <v>-4128.121309565218</v>
      </c>
      <c r="AC21" s="14">
        <f t="shared" si="4"/>
        <v>-11463.952844347827</v>
      </c>
      <c r="AD21" s="14">
        <f t="shared" si="5"/>
        <v>4128.121309565218</v>
      </c>
      <c r="AE21" s="17">
        <f t="shared" si="6"/>
        <v>11463.952844347827</v>
      </c>
      <c r="AF21" s="17">
        <v>29839.08</v>
      </c>
      <c r="AG21" s="22">
        <f t="shared" si="11"/>
        <v>24079.03861493789</v>
      </c>
      <c r="AH21" s="22">
        <f t="shared" si="10"/>
        <v>35542.99145928572</v>
      </c>
      <c r="AI21" s="23">
        <v>7519.35</v>
      </c>
      <c r="AJ21" s="24">
        <f t="shared" si="7"/>
        <v>16559.68861493789</v>
      </c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</row>
    <row r="22" spans="4:57" s="26" customFormat="1" ht="21" customHeight="1" thickBot="1">
      <c r="D22" s="12">
        <v>16</v>
      </c>
      <c r="E22" s="30" t="s">
        <v>32</v>
      </c>
      <c r="F22" s="30">
        <v>140</v>
      </c>
      <c r="G22" s="14">
        <f>'[1]2014'!AG22</f>
        <v>27285.65331697859</v>
      </c>
      <c r="H22" s="30">
        <v>335.3</v>
      </c>
      <c r="I22" s="15">
        <v>333.7</v>
      </c>
      <c r="J22" s="16">
        <v>12.29</v>
      </c>
      <c r="K22" s="16">
        <v>3.794</v>
      </c>
      <c r="L22" s="16">
        <v>6.916</v>
      </c>
      <c r="M22" s="17">
        <f t="shared" si="12"/>
        <v>23</v>
      </c>
      <c r="N22" s="31">
        <v>0</v>
      </c>
      <c r="O22" s="32">
        <v>0</v>
      </c>
      <c r="P22" s="33">
        <v>0</v>
      </c>
      <c r="Q22" s="34">
        <v>0</v>
      </c>
      <c r="R22" s="20">
        <f>J22/M22*U22</f>
        <v>2801.585652173913</v>
      </c>
      <c r="S22" s="17">
        <f>K22/M22*U22</f>
        <v>864.8670434782609</v>
      </c>
      <c r="T22" s="17">
        <f>L22/M22*U22</f>
        <v>1576.5473043478264</v>
      </c>
      <c r="U22" s="21">
        <v>5243</v>
      </c>
      <c r="V22" s="17">
        <f t="shared" si="0"/>
        <v>2801.585652173913</v>
      </c>
      <c r="W22" s="14">
        <v>3525.12</v>
      </c>
      <c r="X22" s="14">
        <f t="shared" si="1"/>
        <v>0.5343478260869565</v>
      </c>
      <c r="Y22" s="14">
        <f t="shared" si="8"/>
        <v>-2801.585652173913</v>
      </c>
      <c r="Z22" s="14">
        <f t="shared" si="2"/>
        <v>-5243</v>
      </c>
      <c r="AA22" s="14">
        <f t="shared" si="3"/>
        <v>0.3006956521739131</v>
      </c>
      <c r="AB22" s="14">
        <f t="shared" si="9"/>
        <v>-1576.5473043478264</v>
      </c>
      <c r="AC22" s="14">
        <f t="shared" si="4"/>
        <v>-853.0129565217394</v>
      </c>
      <c r="AD22" s="14">
        <f t="shared" si="5"/>
        <v>1576.5473043478264</v>
      </c>
      <c r="AE22" s="17">
        <f t="shared" si="6"/>
        <v>7903.252956521739</v>
      </c>
      <c r="AF22" s="17">
        <v>20104.92</v>
      </c>
      <c r="AG22" s="22">
        <f t="shared" si="11"/>
        <v>24625.400360456853</v>
      </c>
      <c r="AH22" s="22">
        <f t="shared" si="10"/>
        <v>25478.413316978593</v>
      </c>
      <c r="AI22" s="23">
        <v>35208.72</v>
      </c>
      <c r="AJ22" s="24">
        <f t="shared" si="7"/>
        <v>-10583.319639543148</v>
      </c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</row>
    <row r="23" spans="4:57" s="26" customFormat="1" ht="19.5" customHeight="1" thickBot="1">
      <c r="D23" s="12">
        <v>17</v>
      </c>
      <c r="E23" s="30" t="s">
        <v>32</v>
      </c>
      <c r="F23" s="30">
        <v>142</v>
      </c>
      <c r="G23" s="14">
        <f>'[1]2014'!AG23</f>
        <v>54710.0956808039</v>
      </c>
      <c r="H23" s="30">
        <v>330.7</v>
      </c>
      <c r="I23" s="15">
        <v>336.4709</v>
      </c>
      <c r="J23" s="16">
        <v>0</v>
      </c>
      <c r="K23" s="16">
        <v>0</v>
      </c>
      <c r="L23" s="16">
        <v>0</v>
      </c>
      <c r="M23" s="17">
        <v>0</v>
      </c>
      <c r="N23" s="31">
        <v>0</v>
      </c>
      <c r="O23" s="32">
        <v>0</v>
      </c>
      <c r="P23" s="33">
        <v>0</v>
      </c>
      <c r="Q23" s="34">
        <v>0</v>
      </c>
      <c r="R23" s="20">
        <v>0</v>
      </c>
      <c r="S23" s="17">
        <v>0</v>
      </c>
      <c r="T23" s="17">
        <v>0</v>
      </c>
      <c r="U23" s="21">
        <v>0</v>
      </c>
      <c r="V23" s="17">
        <f t="shared" si="0"/>
        <v>0</v>
      </c>
      <c r="W23" s="14">
        <v>3525.12</v>
      </c>
      <c r="X23" s="14" t="e">
        <f t="shared" si="1"/>
        <v>#DIV/0!</v>
      </c>
      <c r="Y23" s="14" t="e">
        <f t="shared" si="8"/>
        <v>#DIV/0!</v>
      </c>
      <c r="Z23" s="14">
        <f t="shared" si="2"/>
        <v>0</v>
      </c>
      <c r="AA23" s="14" t="e">
        <f t="shared" si="3"/>
        <v>#DIV/0!</v>
      </c>
      <c r="AB23" s="14" t="e">
        <f t="shared" si="9"/>
        <v>#DIV/0!</v>
      </c>
      <c r="AC23" s="14" t="e">
        <f t="shared" si="4"/>
        <v>#DIV/0!</v>
      </c>
      <c r="AD23" s="14">
        <v>0</v>
      </c>
      <c r="AE23" s="17">
        <f t="shared" si="6"/>
        <v>3525.12</v>
      </c>
      <c r="AF23" s="17">
        <v>50882.77</v>
      </c>
      <c r="AG23" s="22">
        <f t="shared" si="11"/>
        <v>51184.975680803895</v>
      </c>
      <c r="AH23" s="22" t="e">
        <f t="shared" si="10"/>
        <v>#DIV/0!</v>
      </c>
      <c r="AI23" s="23">
        <v>279.48</v>
      </c>
      <c r="AJ23" s="24">
        <f t="shared" si="7"/>
        <v>50905.49568080389</v>
      </c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</row>
    <row r="24" spans="4:57" s="26" customFormat="1" ht="19.5" customHeight="1" thickBot="1">
      <c r="D24" s="12">
        <v>18</v>
      </c>
      <c r="E24" s="30" t="s">
        <v>32</v>
      </c>
      <c r="F24" s="30">
        <v>154</v>
      </c>
      <c r="G24" s="14">
        <f>'[1]2014'!AG24</f>
        <v>29434.1984904095</v>
      </c>
      <c r="H24" s="30">
        <v>324.3</v>
      </c>
      <c r="I24" s="15">
        <v>320.766</v>
      </c>
      <c r="J24" s="16">
        <v>10.29</v>
      </c>
      <c r="K24" s="16">
        <v>3.79</v>
      </c>
      <c r="L24" s="16">
        <v>6.916</v>
      </c>
      <c r="M24" s="17">
        <f t="shared" si="12"/>
        <v>20.996</v>
      </c>
      <c r="N24" s="31">
        <v>0</v>
      </c>
      <c r="O24" s="32">
        <v>0</v>
      </c>
      <c r="P24" s="33">
        <v>0</v>
      </c>
      <c r="Q24" s="34">
        <v>0</v>
      </c>
      <c r="R24" s="20">
        <f>J24/M24*U24</f>
        <v>3030.217784339874</v>
      </c>
      <c r="S24" s="17">
        <f>K24/M24*U24</f>
        <v>1116.086044960945</v>
      </c>
      <c r="T24" s="17">
        <f>L24/M24*U24</f>
        <v>2036.6361706991809</v>
      </c>
      <c r="U24" s="21">
        <v>6182.94</v>
      </c>
      <c r="V24" s="17">
        <f t="shared" si="0"/>
        <v>3030.217784339874</v>
      </c>
      <c r="W24" s="14">
        <v>0</v>
      </c>
      <c r="X24" s="14">
        <f t="shared" si="1"/>
        <v>0.490093351114498</v>
      </c>
      <c r="Y24" s="14">
        <f t="shared" si="8"/>
        <v>-3030.217784339874</v>
      </c>
      <c r="Z24" s="14">
        <f t="shared" si="2"/>
        <v>-6182.94</v>
      </c>
      <c r="AA24" s="14">
        <f t="shared" si="3"/>
        <v>0.3293960754429415</v>
      </c>
      <c r="AB24" s="14">
        <f t="shared" si="9"/>
        <v>-2036.6361706991809</v>
      </c>
      <c r="AC24" s="14">
        <f t="shared" si="4"/>
        <v>-5066.853955039055</v>
      </c>
      <c r="AD24" s="14">
        <f t="shared" si="5"/>
        <v>2036.6361706991809</v>
      </c>
      <c r="AE24" s="17">
        <f t="shared" si="6"/>
        <v>5066.853955039055</v>
      </c>
      <c r="AF24" s="17">
        <v>-21389.38</v>
      </c>
      <c r="AG24" s="22">
        <f t="shared" si="11"/>
        <v>30550.284535370447</v>
      </c>
      <c r="AH24" s="22">
        <f t="shared" si="10"/>
        <v>35617.1384904095</v>
      </c>
      <c r="AI24" s="23">
        <v>4515.14</v>
      </c>
      <c r="AJ24" s="24">
        <f t="shared" si="7"/>
        <v>26035.144535370448</v>
      </c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</row>
    <row r="25" spans="4:57" s="26" customFormat="1" ht="21" customHeight="1" thickBot="1">
      <c r="D25" s="12">
        <v>19</v>
      </c>
      <c r="E25" s="30" t="s">
        <v>32</v>
      </c>
      <c r="F25" s="30">
        <v>156</v>
      </c>
      <c r="G25" s="14">
        <f>'[1]2014'!AG25</f>
        <v>25128.302139516254</v>
      </c>
      <c r="H25" s="30">
        <v>336.1</v>
      </c>
      <c r="I25" s="15">
        <v>316.067</v>
      </c>
      <c r="J25" s="16">
        <v>10.29</v>
      </c>
      <c r="K25" s="16">
        <v>3.79</v>
      </c>
      <c r="L25" s="16">
        <v>6.916</v>
      </c>
      <c r="M25" s="17">
        <f t="shared" si="12"/>
        <v>20.996</v>
      </c>
      <c r="N25" s="31">
        <v>0</v>
      </c>
      <c r="O25" s="32">
        <v>0</v>
      </c>
      <c r="P25" s="33">
        <v>0</v>
      </c>
      <c r="Q25" s="35">
        <v>0</v>
      </c>
      <c r="R25" s="20">
        <f>J25/M25*U25</f>
        <v>619.2819584682796</v>
      </c>
      <c r="S25" s="17">
        <f>K25/M25*U25</f>
        <v>228.09316060201942</v>
      </c>
      <c r="T25" s="17">
        <f>M25*U25</f>
        <v>26530.545599999998</v>
      </c>
      <c r="U25" s="21">
        <v>1263.6</v>
      </c>
      <c r="V25" s="17">
        <f t="shared" si="0"/>
        <v>619.2819584682796</v>
      </c>
      <c r="W25" s="14">
        <v>0</v>
      </c>
      <c r="X25" s="14">
        <f t="shared" si="1"/>
        <v>0.490093351114498</v>
      </c>
      <c r="Y25" s="14">
        <f t="shared" si="8"/>
        <v>-619.2819584682796</v>
      </c>
      <c r="Z25" s="14">
        <f t="shared" si="2"/>
        <v>-1263.6</v>
      </c>
      <c r="AA25" s="14">
        <f t="shared" si="3"/>
        <v>0.3293960754429415</v>
      </c>
      <c r="AB25" s="14">
        <f t="shared" si="9"/>
        <v>-416.2248809297009</v>
      </c>
      <c r="AC25" s="14">
        <f t="shared" si="4"/>
        <v>-1035.5068393979805</v>
      </c>
      <c r="AD25" s="14">
        <f t="shared" si="5"/>
        <v>26530.545599999998</v>
      </c>
      <c r="AE25" s="17">
        <f t="shared" si="6"/>
        <v>27149.827558468278</v>
      </c>
      <c r="AF25" s="17">
        <v>23943.66</v>
      </c>
      <c r="AG25" s="22">
        <f t="shared" si="11"/>
        <v>25356.395300118274</v>
      </c>
      <c r="AH25" s="22">
        <f t="shared" si="10"/>
        <v>26391.902139516256</v>
      </c>
      <c r="AI25" s="23">
        <v>13389.36</v>
      </c>
      <c r="AJ25" s="24">
        <f t="shared" si="7"/>
        <v>11967.035300118274</v>
      </c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</row>
    <row r="26" spans="4:57" s="26" customFormat="1" ht="21" customHeight="1" thickBot="1">
      <c r="D26" s="12">
        <v>20</v>
      </c>
      <c r="E26" s="30" t="s">
        <v>32</v>
      </c>
      <c r="F26" s="30">
        <v>158</v>
      </c>
      <c r="G26" s="14">
        <f>'[1]2014'!AG26</f>
        <v>43088.59561925361</v>
      </c>
      <c r="H26" s="30">
        <v>323.4</v>
      </c>
      <c r="I26" s="15">
        <v>361.827</v>
      </c>
      <c r="J26" s="16">
        <v>10.29</v>
      </c>
      <c r="K26" s="16">
        <v>3.79</v>
      </c>
      <c r="L26" s="16">
        <v>6.916</v>
      </c>
      <c r="M26" s="17">
        <f t="shared" si="12"/>
        <v>20.996</v>
      </c>
      <c r="N26" s="31">
        <v>0</v>
      </c>
      <c r="O26" s="32">
        <v>0</v>
      </c>
      <c r="P26" s="33">
        <v>0</v>
      </c>
      <c r="Q26" s="34">
        <v>0</v>
      </c>
      <c r="R26" s="20">
        <f>J26/M26*U26</f>
        <v>1258.25586778434</v>
      </c>
      <c r="S26" s="17">
        <f>K26/M26*U26</f>
        <v>463.439236044961</v>
      </c>
      <c r="T26" s="17">
        <f>L26/M26*U26</f>
        <v>845.6848961706993</v>
      </c>
      <c r="U26" s="21">
        <v>2567.38</v>
      </c>
      <c r="V26" s="17">
        <f t="shared" si="0"/>
        <v>1258.25586778434</v>
      </c>
      <c r="W26" s="14">
        <v>41086.71</v>
      </c>
      <c r="X26" s="14">
        <f t="shared" si="1"/>
        <v>0.490093351114498</v>
      </c>
      <c r="Y26" s="14">
        <f t="shared" si="8"/>
        <v>-1258.25586778434</v>
      </c>
      <c r="Z26" s="14">
        <f t="shared" si="2"/>
        <v>-2567.38</v>
      </c>
      <c r="AA26" s="14">
        <f t="shared" si="3"/>
        <v>0.3293960754429415</v>
      </c>
      <c r="AB26" s="14">
        <f t="shared" si="9"/>
        <v>-845.6848961706993</v>
      </c>
      <c r="AC26" s="14">
        <f t="shared" si="4"/>
        <v>38982.76923604496</v>
      </c>
      <c r="AD26" s="14">
        <f t="shared" si="5"/>
        <v>845.6848961706993</v>
      </c>
      <c r="AE26" s="17">
        <f t="shared" si="6"/>
        <v>43190.65076395504</v>
      </c>
      <c r="AF26" s="17">
        <v>0</v>
      </c>
      <c r="AG26" s="22">
        <f t="shared" si="11"/>
        <v>2465.324855298575</v>
      </c>
      <c r="AH26" s="22">
        <f t="shared" si="10"/>
        <v>-36517.44438074638</v>
      </c>
      <c r="AI26" s="23">
        <v>16947.62</v>
      </c>
      <c r="AJ26" s="24">
        <f t="shared" si="7"/>
        <v>-14482.295144701424</v>
      </c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</row>
    <row r="27" spans="4:57" s="26" customFormat="1" ht="21.75" customHeight="1" thickBot="1">
      <c r="D27" s="12">
        <v>21</v>
      </c>
      <c r="E27" s="30" t="s">
        <v>32</v>
      </c>
      <c r="F27" s="30">
        <v>160</v>
      </c>
      <c r="G27" s="14">
        <f>'[1]2014'!AG27</f>
        <v>23532.07816497406</v>
      </c>
      <c r="H27" s="30">
        <v>326.9</v>
      </c>
      <c r="I27" s="15">
        <v>314.3376</v>
      </c>
      <c r="J27" s="16">
        <v>10.29</v>
      </c>
      <c r="K27" s="16">
        <v>3.79</v>
      </c>
      <c r="L27" s="16">
        <v>6.916</v>
      </c>
      <c r="M27" s="17">
        <f t="shared" si="12"/>
        <v>20.996</v>
      </c>
      <c r="N27" s="31">
        <v>0</v>
      </c>
      <c r="O27" s="32">
        <v>0</v>
      </c>
      <c r="P27" s="33">
        <v>0</v>
      </c>
      <c r="Q27" s="34">
        <v>0</v>
      </c>
      <c r="R27" s="20">
        <f>J27/M27*U27</f>
        <v>753.0431367879596</v>
      </c>
      <c r="S27" s="17">
        <f>K27/M27*U27</f>
        <v>277.35991141169745</v>
      </c>
      <c r="T27" s="17">
        <f>L27/M27*U27</f>
        <v>506.1269518003429</v>
      </c>
      <c r="U27" s="21">
        <v>1536.53</v>
      </c>
      <c r="V27" s="17">
        <f t="shared" si="0"/>
        <v>753.0431367879596</v>
      </c>
      <c r="W27" s="14">
        <v>0</v>
      </c>
      <c r="X27" s="14">
        <f t="shared" si="1"/>
        <v>0.490093351114498</v>
      </c>
      <c r="Y27" s="14">
        <f t="shared" si="8"/>
        <v>-753.0431367879596</v>
      </c>
      <c r="Z27" s="14">
        <f t="shared" si="2"/>
        <v>-1536.53</v>
      </c>
      <c r="AA27" s="14">
        <f t="shared" si="3"/>
        <v>0.3293960754429415</v>
      </c>
      <c r="AB27" s="14">
        <f t="shared" si="9"/>
        <v>-506.1269518003429</v>
      </c>
      <c r="AC27" s="14">
        <f t="shared" si="4"/>
        <v>-1259.1700885883024</v>
      </c>
      <c r="AD27" s="14">
        <f t="shared" si="5"/>
        <v>506.1269518003429</v>
      </c>
      <c r="AE27" s="17">
        <f t="shared" si="6"/>
        <v>1259.1700885883024</v>
      </c>
      <c r="AF27" s="17">
        <v>19717.79</v>
      </c>
      <c r="AG27" s="22">
        <f t="shared" si="11"/>
        <v>23809.43807638576</v>
      </c>
      <c r="AH27" s="22">
        <f t="shared" si="10"/>
        <v>25068.608164974063</v>
      </c>
      <c r="AI27" s="23">
        <v>53701.94</v>
      </c>
      <c r="AJ27" s="24">
        <f t="shared" si="7"/>
        <v>-29892.501923614243</v>
      </c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</row>
    <row r="28" spans="4:57" s="26" customFormat="1" ht="24" customHeight="1" thickBot="1">
      <c r="D28" s="12">
        <v>22</v>
      </c>
      <c r="E28" s="30" t="s">
        <v>32</v>
      </c>
      <c r="F28" s="30">
        <v>162</v>
      </c>
      <c r="G28" s="14">
        <f>'[1]2014'!AG28</f>
        <v>20840.99309193505</v>
      </c>
      <c r="H28" s="30">
        <v>340.1</v>
      </c>
      <c r="I28" s="15">
        <v>327.23</v>
      </c>
      <c r="J28" s="16">
        <v>0</v>
      </c>
      <c r="K28" s="16">
        <v>0</v>
      </c>
      <c r="L28" s="16">
        <v>0</v>
      </c>
      <c r="M28" s="17">
        <v>0</v>
      </c>
      <c r="N28" s="31">
        <v>0</v>
      </c>
      <c r="O28" s="32">
        <v>0</v>
      </c>
      <c r="P28" s="33">
        <v>0</v>
      </c>
      <c r="Q28" s="34">
        <v>0</v>
      </c>
      <c r="R28" s="20">
        <v>0</v>
      </c>
      <c r="S28" s="17">
        <v>0</v>
      </c>
      <c r="T28" s="17">
        <v>0</v>
      </c>
      <c r="U28" s="21">
        <v>0</v>
      </c>
      <c r="V28" s="17">
        <f t="shared" si="0"/>
        <v>0</v>
      </c>
      <c r="W28" s="14">
        <v>20841</v>
      </c>
      <c r="X28" s="14" t="e">
        <f t="shared" si="1"/>
        <v>#DIV/0!</v>
      </c>
      <c r="Y28" s="14"/>
      <c r="Z28" s="14">
        <f t="shared" si="2"/>
        <v>0</v>
      </c>
      <c r="AA28" s="14" t="e">
        <f t="shared" si="3"/>
        <v>#DIV/0!</v>
      </c>
      <c r="AB28" s="14"/>
      <c r="AC28" s="14">
        <f t="shared" si="4"/>
        <v>20841</v>
      </c>
      <c r="AD28" s="14">
        <f t="shared" si="5"/>
        <v>0</v>
      </c>
      <c r="AE28" s="17">
        <f t="shared" si="6"/>
        <v>20841</v>
      </c>
      <c r="AF28" s="17">
        <v>0</v>
      </c>
      <c r="AG28" s="22">
        <f t="shared" si="11"/>
        <v>-0.006908064948220272</v>
      </c>
      <c r="AH28" s="22">
        <f t="shared" si="10"/>
        <v>-20841.00690806495</v>
      </c>
      <c r="AI28" s="23">
        <v>0</v>
      </c>
      <c r="AJ28" s="24">
        <f t="shared" si="7"/>
        <v>-0.006908064948220272</v>
      </c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</row>
    <row r="29" spans="4:57" s="26" customFormat="1" ht="22.5" customHeight="1" thickBot="1">
      <c r="D29" s="12">
        <v>23</v>
      </c>
      <c r="E29" s="30" t="s">
        <v>33</v>
      </c>
      <c r="F29" s="30">
        <v>7</v>
      </c>
      <c r="G29" s="14">
        <f>'[1]2014'!AG29</f>
        <v>37007.189092666675</v>
      </c>
      <c r="H29" s="30">
        <v>730.7</v>
      </c>
      <c r="I29" s="15">
        <v>726.2</v>
      </c>
      <c r="J29" s="16">
        <v>16.57</v>
      </c>
      <c r="K29" s="16">
        <v>2.514</v>
      </c>
      <c r="L29" s="16">
        <v>6.916</v>
      </c>
      <c r="M29" s="17">
        <f t="shared" si="12"/>
        <v>26</v>
      </c>
      <c r="N29" s="31">
        <v>0</v>
      </c>
      <c r="O29" s="32">
        <v>0</v>
      </c>
      <c r="P29" s="33">
        <v>0</v>
      </c>
      <c r="Q29" s="34">
        <v>0</v>
      </c>
      <c r="R29" s="20">
        <f>J29/M29*U29</f>
        <v>2986.940065384616</v>
      </c>
      <c r="S29" s="17">
        <f>K29/M29*U29</f>
        <v>453.17847461538463</v>
      </c>
      <c r="T29" s="17">
        <f>L29/M29*U29</f>
        <v>1246.6914600000002</v>
      </c>
      <c r="U29" s="21">
        <v>4686.81</v>
      </c>
      <c r="V29" s="17">
        <f t="shared" si="0"/>
        <v>2986.940065384616</v>
      </c>
      <c r="W29" s="14">
        <v>0</v>
      </c>
      <c r="X29" s="14">
        <f t="shared" si="1"/>
        <v>0.6373076923076924</v>
      </c>
      <c r="Y29" s="14">
        <f t="shared" si="8"/>
        <v>-2986.940065384616</v>
      </c>
      <c r="Z29" s="14">
        <f t="shared" si="2"/>
        <v>-4686.81</v>
      </c>
      <c r="AA29" s="14">
        <f t="shared" si="3"/>
        <v>0.266</v>
      </c>
      <c r="AB29" s="14">
        <f t="shared" si="9"/>
        <v>-1246.6914600000002</v>
      </c>
      <c r="AC29" s="14">
        <f t="shared" si="4"/>
        <v>-4233.631525384616</v>
      </c>
      <c r="AD29" s="14">
        <f t="shared" si="5"/>
        <v>1246.6914600000002</v>
      </c>
      <c r="AE29" s="17">
        <f t="shared" si="6"/>
        <v>4233.631525384616</v>
      </c>
      <c r="AF29" s="17">
        <v>38027.53</v>
      </c>
      <c r="AG29" s="22">
        <f t="shared" si="11"/>
        <v>37460.36756728206</v>
      </c>
      <c r="AH29" s="22">
        <f t="shared" si="10"/>
        <v>41693.99909266668</v>
      </c>
      <c r="AI29" s="23">
        <v>13994.12</v>
      </c>
      <c r="AJ29" s="24">
        <f t="shared" si="7"/>
        <v>23466.24756728206</v>
      </c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</row>
    <row r="30" spans="4:57" s="26" customFormat="1" ht="21.75" customHeight="1" thickBot="1">
      <c r="D30" s="12">
        <v>24</v>
      </c>
      <c r="E30" s="30" t="s">
        <v>33</v>
      </c>
      <c r="F30" s="30">
        <v>9</v>
      </c>
      <c r="G30" s="14">
        <f>'[1]2014'!AG30</f>
        <v>41476.66416</v>
      </c>
      <c r="H30" s="30">
        <v>725.7</v>
      </c>
      <c r="I30" s="15">
        <v>725.7</v>
      </c>
      <c r="J30" s="16">
        <v>16.57</v>
      </c>
      <c r="K30" s="16">
        <v>2.514</v>
      </c>
      <c r="L30" s="16">
        <v>6.916</v>
      </c>
      <c r="M30" s="17">
        <f t="shared" si="12"/>
        <v>26</v>
      </c>
      <c r="N30" s="31">
        <v>0</v>
      </c>
      <c r="O30" s="32">
        <v>0</v>
      </c>
      <c r="P30" s="33">
        <v>0</v>
      </c>
      <c r="Q30" s="34">
        <v>0</v>
      </c>
      <c r="R30" s="20">
        <f>J30/M30*U30</f>
        <v>722.7069230769231</v>
      </c>
      <c r="S30" s="17">
        <f>K30/M30*U30</f>
        <v>109.64907692307692</v>
      </c>
      <c r="T30" s="17">
        <f>L30/M30*U30</f>
        <v>301.644</v>
      </c>
      <c r="U30" s="21">
        <v>1134</v>
      </c>
      <c r="V30" s="17">
        <f t="shared" si="0"/>
        <v>722.7069230769231</v>
      </c>
      <c r="W30" s="14">
        <v>0</v>
      </c>
      <c r="X30" s="14">
        <f t="shared" si="1"/>
        <v>0.6373076923076924</v>
      </c>
      <c r="Y30" s="14">
        <f t="shared" si="8"/>
        <v>-722.7069230769231</v>
      </c>
      <c r="Z30" s="14">
        <f t="shared" si="2"/>
        <v>-1134</v>
      </c>
      <c r="AA30" s="14">
        <f t="shared" si="3"/>
        <v>0.266</v>
      </c>
      <c r="AB30" s="14">
        <f t="shared" si="9"/>
        <v>-301.644</v>
      </c>
      <c r="AC30" s="14">
        <f t="shared" si="4"/>
        <v>-1024.3509230769232</v>
      </c>
      <c r="AD30" s="14">
        <f t="shared" si="5"/>
        <v>301.644</v>
      </c>
      <c r="AE30" s="17">
        <f t="shared" si="6"/>
        <v>1024.3509230769232</v>
      </c>
      <c r="AF30" s="17">
        <v>38252.36</v>
      </c>
      <c r="AG30" s="22">
        <f t="shared" si="11"/>
        <v>41586.31323692308</v>
      </c>
      <c r="AH30" s="22">
        <f t="shared" si="10"/>
        <v>42610.66416</v>
      </c>
      <c r="AI30" s="23">
        <v>34213.27</v>
      </c>
      <c r="AJ30" s="24">
        <f t="shared" si="7"/>
        <v>7373.043236923084</v>
      </c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</row>
    <row r="31" spans="4:57" s="26" customFormat="1" ht="21.75" customHeight="1">
      <c r="D31" s="12">
        <v>25</v>
      </c>
      <c r="E31" s="36" t="s">
        <v>33</v>
      </c>
      <c r="F31" s="36">
        <v>11</v>
      </c>
      <c r="G31" s="37">
        <f>'[1]2014'!AG31</f>
        <v>49561.04714600089</v>
      </c>
      <c r="H31" s="36">
        <v>1001.95</v>
      </c>
      <c r="I31" s="38">
        <v>863.953</v>
      </c>
      <c r="J31" s="39">
        <v>0</v>
      </c>
      <c r="K31" s="39">
        <v>0</v>
      </c>
      <c r="L31" s="39">
        <v>0</v>
      </c>
      <c r="M31" s="40">
        <v>0</v>
      </c>
      <c r="N31" s="41">
        <v>0</v>
      </c>
      <c r="O31" s="42">
        <v>0</v>
      </c>
      <c r="P31" s="43">
        <v>0</v>
      </c>
      <c r="Q31" s="41">
        <v>0</v>
      </c>
      <c r="R31" s="44">
        <v>0</v>
      </c>
      <c r="S31" s="40">
        <v>0</v>
      </c>
      <c r="T31" s="40">
        <v>0</v>
      </c>
      <c r="U31" s="45">
        <v>0</v>
      </c>
      <c r="V31" s="40">
        <v>0</v>
      </c>
      <c r="W31" s="37">
        <v>49561.05</v>
      </c>
      <c r="X31" s="37" t="e">
        <f t="shared" si="1"/>
        <v>#DIV/0!</v>
      </c>
      <c r="Y31" s="37"/>
      <c r="Z31" s="37">
        <f t="shared" si="2"/>
        <v>0</v>
      </c>
      <c r="AA31" s="37" t="e">
        <f t="shared" si="3"/>
        <v>#DIV/0!</v>
      </c>
      <c r="AB31" s="37"/>
      <c r="AC31" s="37">
        <f t="shared" si="4"/>
        <v>49561.05</v>
      </c>
      <c r="AD31" s="37">
        <f t="shared" si="5"/>
        <v>0</v>
      </c>
      <c r="AE31" s="40">
        <f t="shared" si="6"/>
        <v>49561.05</v>
      </c>
      <c r="AF31" s="40">
        <v>0</v>
      </c>
      <c r="AG31" s="22">
        <f t="shared" si="11"/>
        <v>-0.0028539991108118556</v>
      </c>
      <c r="AH31" s="46">
        <f t="shared" si="10"/>
        <v>-49561.052853999114</v>
      </c>
      <c r="AI31" s="47">
        <v>-32.82</v>
      </c>
      <c r="AJ31" s="48">
        <f t="shared" si="7"/>
        <v>32.81714600088919</v>
      </c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</row>
    <row r="32" spans="4:57" s="49" customFormat="1" ht="39" customHeight="1">
      <c r="D32" s="50"/>
      <c r="E32" s="51"/>
      <c r="F32" s="51"/>
      <c r="G32" s="14">
        <f>'[1]2014'!AG32</f>
        <v>959465.8491788256</v>
      </c>
      <c r="H32" s="51">
        <f aca="true" t="shared" si="13" ref="H32:AH32">SUM(H7:H31)</f>
        <v>11671.590000000002</v>
      </c>
      <c r="I32" s="52">
        <f t="shared" si="13"/>
        <v>11023.756000000001</v>
      </c>
      <c r="J32" s="53">
        <f t="shared" si="13"/>
        <v>236.9099999999999</v>
      </c>
      <c r="K32" s="53">
        <f t="shared" si="13"/>
        <v>70.05499999999998</v>
      </c>
      <c r="L32" s="53">
        <f t="shared" si="13"/>
        <v>127.00199999999997</v>
      </c>
      <c r="M32" s="54">
        <f t="shared" si="13"/>
        <v>407.96699999999987</v>
      </c>
      <c r="N32" s="55">
        <f t="shared" si="13"/>
        <v>32583.247999999996</v>
      </c>
      <c r="O32" s="55">
        <f t="shared" si="13"/>
        <v>10058.6528</v>
      </c>
      <c r="P32" s="55">
        <f t="shared" si="13"/>
        <v>18335.6992</v>
      </c>
      <c r="Q32" s="55">
        <f t="shared" si="13"/>
        <v>60977.59999999999</v>
      </c>
      <c r="R32" s="54">
        <f t="shared" si="13"/>
        <v>52595.79738270419</v>
      </c>
      <c r="S32" s="54">
        <f t="shared" si="13"/>
        <v>17532.881047187253</v>
      </c>
      <c r="T32" s="54">
        <f t="shared" si="13"/>
        <v>58656.42228917886</v>
      </c>
      <c r="U32" s="56">
        <f t="shared" si="13"/>
        <v>102670.78</v>
      </c>
      <c r="V32" s="17">
        <f t="shared" si="0"/>
        <v>52595.79738270419</v>
      </c>
      <c r="W32" s="14">
        <f>SUM(W7:W31)</f>
        <v>364178.91</v>
      </c>
      <c r="X32" s="57" t="e">
        <f t="shared" si="13"/>
        <v>#DIV/0!</v>
      </c>
      <c r="Y32" s="57" t="e">
        <f t="shared" si="13"/>
        <v>#DIV/0!</v>
      </c>
      <c r="Z32" s="57">
        <f t="shared" si="13"/>
        <v>-41693.18</v>
      </c>
      <c r="AA32" s="57" t="e">
        <f t="shared" si="13"/>
        <v>#DIV/0!</v>
      </c>
      <c r="AB32" s="57" t="e">
        <f t="shared" si="13"/>
        <v>#DIV/0!</v>
      </c>
      <c r="AC32" s="57" t="e">
        <f t="shared" si="13"/>
        <v>#DIV/0!</v>
      </c>
      <c r="AD32" s="14">
        <f t="shared" si="5"/>
        <v>58656.42228917886</v>
      </c>
      <c r="AE32" s="17">
        <f t="shared" si="6"/>
        <v>475431.129671883</v>
      </c>
      <c r="AF32" s="54">
        <f>SUM(AF7:AF31)</f>
        <v>530367.5229999999</v>
      </c>
      <c r="AG32" s="22">
        <f t="shared" si="11"/>
        <v>612819.820226013</v>
      </c>
      <c r="AH32" s="57" t="e">
        <f t="shared" si="13"/>
        <v>#DIV/0!</v>
      </c>
      <c r="AI32" s="58">
        <f>SUM(AI7:AI31)</f>
        <v>353083.28</v>
      </c>
      <c r="AJ32" s="24">
        <f t="shared" si="7"/>
        <v>259736.54022601293</v>
      </c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</row>
    <row r="33" spans="4:36" s="59" customFormat="1" ht="65.25" customHeight="1">
      <c r="D33" s="60"/>
      <c r="E33" s="61"/>
      <c r="F33" s="61"/>
      <c r="G33" s="62"/>
      <c r="H33" s="61"/>
      <c r="I33" s="63"/>
      <c r="J33" s="64"/>
      <c r="K33" s="64"/>
      <c r="L33" s="64"/>
      <c r="M33" s="65"/>
      <c r="N33" s="66"/>
      <c r="O33" s="66"/>
      <c r="P33" s="66"/>
      <c r="Q33" s="66"/>
      <c r="R33" s="65"/>
      <c r="S33" s="65"/>
      <c r="T33" s="65"/>
      <c r="U33" s="67"/>
      <c r="V33" s="68"/>
      <c r="W33" s="62"/>
      <c r="X33" s="69"/>
      <c r="Y33" s="69"/>
      <c r="Z33" s="69"/>
      <c r="AA33" s="69"/>
      <c r="AB33" s="69"/>
      <c r="AC33" s="69"/>
      <c r="AD33" s="62"/>
      <c r="AE33" s="68"/>
      <c r="AF33" s="65"/>
      <c r="AG33" s="69"/>
      <c r="AH33" s="69"/>
      <c r="AI33" s="70"/>
      <c r="AJ33" s="71"/>
    </row>
    <row r="34" spans="4:36" s="59" customFormat="1" ht="65.25" customHeight="1">
      <c r="D34" s="60"/>
      <c r="E34" s="61"/>
      <c r="F34" s="61"/>
      <c r="G34" s="62"/>
      <c r="H34" s="61"/>
      <c r="I34" s="63"/>
      <c r="J34" s="64"/>
      <c r="K34" s="64"/>
      <c r="L34" s="64"/>
      <c r="M34" s="65"/>
      <c r="N34" s="66"/>
      <c r="O34" s="66"/>
      <c r="P34" s="66"/>
      <c r="Q34" s="66"/>
      <c r="R34" s="65"/>
      <c r="S34" s="65"/>
      <c r="T34" s="65"/>
      <c r="U34" s="67"/>
      <c r="V34" s="68"/>
      <c r="W34" s="62"/>
      <c r="X34" s="69"/>
      <c r="Y34" s="69"/>
      <c r="Z34" s="69"/>
      <c r="AA34" s="69"/>
      <c r="AB34" s="69"/>
      <c r="AC34" s="69"/>
      <c r="AD34" s="62"/>
      <c r="AE34" s="68"/>
      <c r="AF34" s="65"/>
      <c r="AG34" s="69"/>
      <c r="AH34" s="69"/>
      <c r="AI34" s="70"/>
      <c r="AJ34" s="71"/>
    </row>
    <row r="35" spans="4:36" s="59" customFormat="1" ht="65.25" customHeight="1">
      <c r="D35" s="60"/>
      <c r="E35" s="61"/>
      <c r="F35" s="61"/>
      <c r="G35" s="62"/>
      <c r="H35" s="61"/>
      <c r="I35" s="63"/>
      <c r="J35" s="64"/>
      <c r="K35" s="64"/>
      <c r="L35" s="64"/>
      <c r="M35" s="65"/>
      <c r="N35" s="66"/>
      <c r="O35" s="66"/>
      <c r="P35" s="66"/>
      <c r="Q35" s="66"/>
      <c r="R35" s="65"/>
      <c r="S35" s="65"/>
      <c r="T35" s="65"/>
      <c r="U35" s="67"/>
      <c r="V35" s="68"/>
      <c r="W35" s="62"/>
      <c r="X35" s="69"/>
      <c r="Y35" s="69"/>
      <c r="Z35" s="69"/>
      <c r="AA35" s="69"/>
      <c r="AB35" s="69"/>
      <c r="AC35" s="69"/>
      <c r="AD35" s="62"/>
      <c r="AE35" s="68"/>
      <c r="AF35" s="65"/>
      <c r="AG35" s="69"/>
      <c r="AH35" s="69"/>
      <c r="AI35" s="70"/>
      <c r="AJ35" s="71"/>
    </row>
    <row r="36" spans="5:57" ht="14.25" customHeight="1">
      <c r="E36" s="102" t="s">
        <v>2</v>
      </c>
      <c r="F36" s="103"/>
      <c r="G36" s="72"/>
      <c r="H36" s="100" t="s">
        <v>3</v>
      </c>
      <c r="I36" s="107" t="s">
        <v>3</v>
      </c>
      <c r="J36" s="102" t="s">
        <v>4</v>
      </c>
      <c r="K36" s="110"/>
      <c r="L36" s="110"/>
      <c r="M36" s="103"/>
      <c r="N36" s="112" t="s">
        <v>34</v>
      </c>
      <c r="O36" s="113"/>
      <c r="P36" s="113"/>
      <c r="Q36" s="114"/>
      <c r="R36" s="6" t="s">
        <v>6</v>
      </c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73"/>
      <c r="AH36" s="4"/>
      <c r="AI36" s="4"/>
      <c r="AJ36" s="7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</row>
    <row r="37" spans="5:57" ht="14.25" customHeight="1">
      <c r="E37" s="104"/>
      <c r="F37" s="105"/>
      <c r="G37" s="100" t="s">
        <v>7</v>
      </c>
      <c r="H37" s="106"/>
      <c r="I37" s="108"/>
      <c r="J37" s="104"/>
      <c r="K37" s="111"/>
      <c r="L37" s="111"/>
      <c r="M37" s="105"/>
      <c r="N37" s="115"/>
      <c r="O37" s="116"/>
      <c r="P37" s="116"/>
      <c r="Q37" s="27"/>
      <c r="R37" s="98" t="s">
        <v>8</v>
      </c>
      <c r="S37" s="99"/>
      <c r="T37" s="99"/>
      <c r="U37" s="117"/>
      <c r="V37" s="98" t="s">
        <v>9</v>
      </c>
      <c r="W37" s="99"/>
      <c r="X37" s="99"/>
      <c r="Y37" s="99"/>
      <c r="Z37" s="99"/>
      <c r="AA37" s="99"/>
      <c r="AB37" s="99"/>
      <c r="AC37" s="99"/>
      <c r="AD37" s="99"/>
      <c r="AE37" s="8"/>
      <c r="AF37" s="100" t="s">
        <v>7</v>
      </c>
      <c r="AG37" s="98" t="s">
        <v>12</v>
      </c>
      <c r="AH37" s="98" t="s">
        <v>12</v>
      </c>
      <c r="AI37" s="96" t="s">
        <v>13</v>
      </c>
      <c r="AJ37" s="96" t="s">
        <v>14</v>
      </c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</row>
    <row r="38" spans="5:57" ht="85.5" customHeight="1">
      <c r="E38" s="9" t="s">
        <v>15</v>
      </c>
      <c r="F38" s="9" t="s">
        <v>16</v>
      </c>
      <c r="G38" s="101"/>
      <c r="H38" s="101"/>
      <c r="I38" s="109"/>
      <c r="J38" s="10" t="s">
        <v>17</v>
      </c>
      <c r="K38" s="10" t="s">
        <v>18</v>
      </c>
      <c r="L38" s="10" t="s">
        <v>19</v>
      </c>
      <c r="M38" s="10" t="s">
        <v>20</v>
      </c>
      <c r="N38" s="75" t="s">
        <v>17</v>
      </c>
      <c r="O38" s="75" t="s">
        <v>18</v>
      </c>
      <c r="P38" s="75" t="s">
        <v>19</v>
      </c>
      <c r="Q38" s="75" t="s">
        <v>21</v>
      </c>
      <c r="R38" s="10" t="s">
        <v>17</v>
      </c>
      <c r="S38" s="10" t="s">
        <v>18</v>
      </c>
      <c r="T38" s="10" t="s">
        <v>19</v>
      </c>
      <c r="U38" s="10" t="s">
        <v>22</v>
      </c>
      <c r="V38" s="10" t="s">
        <v>17</v>
      </c>
      <c r="W38" s="10" t="s">
        <v>18</v>
      </c>
      <c r="X38" s="10" t="s">
        <v>23</v>
      </c>
      <c r="Y38" s="10" t="s">
        <v>24</v>
      </c>
      <c r="Z38" s="10"/>
      <c r="AA38" s="10" t="s">
        <v>25</v>
      </c>
      <c r="AB38" s="10" t="s">
        <v>26</v>
      </c>
      <c r="AC38" s="10" t="s">
        <v>27</v>
      </c>
      <c r="AD38" s="10" t="s">
        <v>19</v>
      </c>
      <c r="AE38" s="10" t="s">
        <v>28</v>
      </c>
      <c r="AF38" s="101"/>
      <c r="AG38" s="98"/>
      <c r="AH38" s="98"/>
      <c r="AI38" s="97"/>
      <c r="AJ38" s="97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</row>
    <row r="39" spans="5:57" ht="15.75" customHeight="1">
      <c r="E39" s="9"/>
      <c r="F39" s="9"/>
      <c r="G39" s="10">
        <v>1</v>
      </c>
      <c r="H39" s="10">
        <v>2</v>
      </c>
      <c r="I39" s="11">
        <v>2</v>
      </c>
      <c r="J39" s="10">
        <v>3</v>
      </c>
      <c r="K39" s="10">
        <v>4</v>
      </c>
      <c r="L39" s="10">
        <v>5</v>
      </c>
      <c r="M39" s="10">
        <v>6</v>
      </c>
      <c r="N39" s="75">
        <v>7</v>
      </c>
      <c r="O39" s="75">
        <v>8</v>
      </c>
      <c r="P39" s="75">
        <v>9</v>
      </c>
      <c r="Q39" s="75">
        <v>10</v>
      </c>
      <c r="R39" s="10">
        <v>11</v>
      </c>
      <c r="S39" s="10">
        <v>12</v>
      </c>
      <c r="T39" s="10">
        <v>13</v>
      </c>
      <c r="U39" s="10">
        <v>14</v>
      </c>
      <c r="V39" s="10">
        <v>15</v>
      </c>
      <c r="W39" s="10">
        <v>16</v>
      </c>
      <c r="X39" s="10">
        <v>17</v>
      </c>
      <c r="Y39" s="10">
        <v>18</v>
      </c>
      <c r="Z39" s="10">
        <v>19</v>
      </c>
      <c r="AA39" s="10">
        <v>20</v>
      </c>
      <c r="AB39" s="10">
        <v>21</v>
      </c>
      <c r="AC39" s="10">
        <v>16</v>
      </c>
      <c r="AD39" s="10">
        <v>17</v>
      </c>
      <c r="AE39" s="10">
        <v>18</v>
      </c>
      <c r="AF39" s="10">
        <v>25</v>
      </c>
      <c r="AG39" s="10">
        <v>19</v>
      </c>
      <c r="AH39" s="10">
        <v>19</v>
      </c>
      <c r="AI39" s="10">
        <v>20</v>
      </c>
      <c r="AJ39" s="10">
        <v>21</v>
      </c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</row>
    <row r="40" spans="4:57" s="26" customFormat="1" ht="21.75" customHeight="1" thickBot="1">
      <c r="D40" s="12"/>
      <c r="E40" s="30" t="s">
        <v>30</v>
      </c>
      <c r="F40" s="30">
        <v>15</v>
      </c>
      <c r="G40" s="14">
        <f>'[1]2014'!AG37</f>
        <v>9082.340517190583</v>
      </c>
      <c r="H40" s="30">
        <v>320.9</v>
      </c>
      <c r="I40" s="15">
        <v>320.925</v>
      </c>
      <c r="J40" s="16">
        <v>5.945</v>
      </c>
      <c r="K40" s="16">
        <v>2.382</v>
      </c>
      <c r="L40" s="16">
        <v>4.732</v>
      </c>
      <c r="M40" s="17">
        <f t="shared" si="12"/>
        <v>13.059000000000001</v>
      </c>
      <c r="N40" s="31">
        <f>I40*J40*12</f>
        <v>22894.789500000003</v>
      </c>
      <c r="O40" s="32">
        <f>I40*K40*12</f>
        <v>9173.3202</v>
      </c>
      <c r="P40" s="33">
        <f>I40*L40*12</f>
        <v>18223.4052</v>
      </c>
      <c r="Q40" s="34">
        <f aca="true" t="shared" si="14" ref="Q40:Q45">N40+O40+P40</f>
        <v>50291.5149</v>
      </c>
      <c r="R40" s="20">
        <f>U40/Q40*N40</f>
        <v>15634.35757332108</v>
      </c>
      <c r="S40" s="17">
        <f>U40/Q40*O40</f>
        <v>6264.262361589707</v>
      </c>
      <c r="T40" s="17">
        <f>U40/Q40*P40</f>
        <v>12444.37006508921</v>
      </c>
      <c r="U40" s="21">
        <v>34342.99</v>
      </c>
      <c r="V40" s="17">
        <f>R40</f>
        <v>15634.35757332108</v>
      </c>
      <c r="W40" s="14">
        <v>3977.54</v>
      </c>
      <c r="X40" s="14">
        <f t="shared" si="1"/>
        <v>0.4552415958342905</v>
      </c>
      <c r="Y40" s="14"/>
      <c r="Z40" s="14"/>
      <c r="AA40" s="14">
        <f t="shared" si="3"/>
        <v>0.3623554636649054</v>
      </c>
      <c r="AB40" s="14"/>
      <c r="AC40" s="14">
        <f t="shared" si="4"/>
        <v>3977.54</v>
      </c>
      <c r="AD40" s="14">
        <f>T40</f>
        <v>12444.37006508921</v>
      </c>
      <c r="AE40" s="17">
        <f>AD40+V40+W40</f>
        <v>32056.26763841029</v>
      </c>
      <c r="AF40" s="17"/>
      <c r="AG40" s="22">
        <f>G40+S40-W40-Y40</f>
        <v>11369.062878780289</v>
      </c>
      <c r="AH40" s="22"/>
      <c r="AI40" s="23">
        <v>70994.12</v>
      </c>
      <c r="AJ40" s="24">
        <f aca="true" t="shared" si="15" ref="AJ40:AJ45">AG40-AI40</f>
        <v>-59625.05712121971</v>
      </c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</row>
    <row r="41" spans="4:57" s="26" customFormat="1" ht="21.75" customHeight="1" thickBot="1">
      <c r="D41" s="12"/>
      <c r="E41" s="30" t="s">
        <v>30</v>
      </c>
      <c r="F41" s="30">
        <v>21</v>
      </c>
      <c r="G41" s="14">
        <f>'[1]2014'!AG38</f>
        <v>19949.17365478686</v>
      </c>
      <c r="H41" s="30">
        <v>571</v>
      </c>
      <c r="I41" s="15">
        <v>202.3997</v>
      </c>
      <c r="J41" s="16">
        <v>7.47</v>
      </c>
      <c r="K41" s="16">
        <v>6.02</v>
      </c>
      <c r="L41" s="16">
        <v>0.82</v>
      </c>
      <c r="M41" s="17">
        <f t="shared" si="12"/>
        <v>14.309999999999999</v>
      </c>
      <c r="N41" s="31">
        <f>I41*J41*12-0.01</f>
        <v>18143.099108000002</v>
      </c>
      <c r="O41" s="32">
        <f>I41*K41*12</f>
        <v>14621.354327999998</v>
      </c>
      <c r="P41" s="33">
        <f>I41*L41*12</f>
        <v>1991.6130479999997</v>
      </c>
      <c r="Q41" s="34">
        <f t="shared" si="14"/>
        <v>34756.066484</v>
      </c>
      <c r="R41" s="20">
        <f>U41/Q41*N41</f>
        <v>18143.100943395744</v>
      </c>
      <c r="S41" s="17">
        <f>U41/Q41*O41</f>
        <v>14621.355807128306</v>
      </c>
      <c r="T41" s="17">
        <f>U41/Q41*P41</f>
        <v>1991.6132494759486</v>
      </c>
      <c r="U41" s="21">
        <v>34756.07</v>
      </c>
      <c r="V41" s="17">
        <f>R41</f>
        <v>18143.100943395744</v>
      </c>
      <c r="W41" s="14">
        <v>3465.51</v>
      </c>
      <c r="X41" s="14"/>
      <c r="Y41" s="14"/>
      <c r="Z41" s="14"/>
      <c r="AA41" s="14"/>
      <c r="AB41" s="14"/>
      <c r="AC41" s="14">
        <f t="shared" si="4"/>
        <v>3465.51</v>
      </c>
      <c r="AD41" s="14">
        <f>T41</f>
        <v>1991.6132494759486</v>
      </c>
      <c r="AE41" s="17">
        <f>AD41+V41+W41</f>
        <v>23600.22419287169</v>
      </c>
      <c r="AF41" s="17"/>
      <c r="AG41" s="22">
        <f>G41+S41-W41-Y41</f>
        <v>31105.019461915166</v>
      </c>
      <c r="AH41" s="22"/>
      <c r="AI41" s="23">
        <v>2179.41</v>
      </c>
      <c r="AJ41" s="24">
        <f t="shared" si="15"/>
        <v>28925.609461915166</v>
      </c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</row>
    <row r="42" spans="4:57" s="26" customFormat="1" ht="21.75" customHeight="1" thickBot="1">
      <c r="D42" s="12"/>
      <c r="E42" s="30" t="s">
        <v>32</v>
      </c>
      <c r="F42" s="30" t="s">
        <v>35</v>
      </c>
      <c r="G42" s="14">
        <f>'[1]2014'!AG39</f>
        <v>15430.53913338235</v>
      </c>
      <c r="H42" s="30">
        <v>1220.73</v>
      </c>
      <c r="I42" s="15">
        <v>302.5499</v>
      </c>
      <c r="J42" s="76">
        <v>4.85</v>
      </c>
      <c r="K42" s="76">
        <v>6.13</v>
      </c>
      <c r="L42" s="76">
        <v>6.46</v>
      </c>
      <c r="M42" s="77">
        <f>SUM(J42:L42)</f>
        <v>17.44</v>
      </c>
      <c r="N42" s="31">
        <f>I42*J42*12</f>
        <v>17608.404179999998</v>
      </c>
      <c r="O42" s="32">
        <f>I42*K42*12</f>
        <v>22255.570644</v>
      </c>
      <c r="P42" s="33">
        <f>I42*L42*12</f>
        <v>23453.668247999998</v>
      </c>
      <c r="Q42" s="34">
        <f t="shared" si="14"/>
        <v>63317.64307199999</v>
      </c>
      <c r="R42" s="20">
        <f>U42/Q42*N42</f>
        <v>16921.71952408257</v>
      </c>
      <c r="S42" s="17">
        <f>U42/Q42*O42</f>
        <v>21387.657872706426</v>
      </c>
      <c r="T42" s="17">
        <f>U42/Q42*P42</f>
        <v>22539.032603211013</v>
      </c>
      <c r="U42" s="21">
        <v>60848.41</v>
      </c>
      <c r="V42" s="17">
        <f>R42</f>
        <v>16921.71952408257</v>
      </c>
      <c r="W42" s="14">
        <v>3749.19</v>
      </c>
      <c r="X42" s="14"/>
      <c r="Y42" s="14"/>
      <c r="Z42" s="14"/>
      <c r="AA42" s="14"/>
      <c r="AB42" s="14"/>
      <c r="AC42" s="14">
        <f t="shared" si="4"/>
        <v>3749.19</v>
      </c>
      <c r="AD42" s="14">
        <f>T42</f>
        <v>22539.032603211013</v>
      </c>
      <c r="AE42" s="17">
        <f>AD42+V42+W42</f>
        <v>43209.94212729359</v>
      </c>
      <c r="AF42" s="17"/>
      <c r="AG42" s="22">
        <f>G42+S42-W42-Y42</f>
        <v>33069.007006088774</v>
      </c>
      <c r="AH42" s="22"/>
      <c r="AI42" s="23">
        <v>8666.14</v>
      </c>
      <c r="AJ42" s="24">
        <f t="shared" si="15"/>
        <v>24402.867006088774</v>
      </c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</row>
    <row r="43" spans="4:57" s="26" customFormat="1" ht="21.75" customHeight="1" thickBot="1">
      <c r="D43" s="12"/>
      <c r="E43" s="30" t="s">
        <v>36</v>
      </c>
      <c r="F43" s="30">
        <v>2</v>
      </c>
      <c r="G43" s="14">
        <f>'[1]2014'!AG40</f>
        <v>29880.86925272386</v>
      </c>
      <c r="H43" s="30">
        <v>979.77</v>
      </c>
      <c r="I43" s="15">
        <v>285.9346</v>
      </c>
      <c r="J43" s="76">
        <v>4.85</v>
      </c>
      <c r="K43" s="76">
        <v>6.13</v>
      </c>
      <c r="L43" s="76">
        <v>6.46</v>
      </c>
      <c r="M43" s="77">
        <f>SUM(J43:L43)</f>
        <v>17.44</v>
      </c>
      <c r="N43" s="31">
        <f>I43*J43*12</f>
        <v>16641.39372</v>
      </c>
      <c r="O43" s="32">
        <f>I43*K43*12</f>
        <v>21033.349176</v>
      </c>
      <c r="P43" s="33">
        <f>I43*L43*12</f>
        <v>22165.650192</v>
      </c>
      <c r="Q43" s="34">
        <f t="shared" si="14"/>
        <v>59840.393088</v>
      </c>
      <c r="R43" s="20">
        <f>U43/Q43*N43</f>
        <v>16371.113818807342</v>
      </c>
      <c r="S43" s="17">
        <f>U43/Q43*O43</f>
        <v>20691.73767201835</v>
      </c>
      <c r="T43" s="17">
        <f>U43/Q43*P43</f>
        <v>21805.648509174316</v>
      </c>
      <c r="U43" s="21">
        <v>58868.5</v>
      </c>
      <c r="V43" s="17">
        <f>R43</f>
        <v>16371.113818807342</v>
      </c>
      <c r="W43" s="14">
        <v>3756.89</v>
      </c>
      <c r="X43" s="14"/>
      <c r="Y43" s="14"/>
      <c r="Z43" s="14"/>
      <c r="AA43" s="14"/>
      <c r="AB43" s="14"/>
      <c r="AC43" s="14">
        <f t="shared" si="4"/>
        <v>3756.89</v>
      </c>
      <c r="AD43" s="14">
        <f>T43</f>
        <v>21805.648509174316</v>
      </c>
      <c r="AE43" s="17">
        <f>AD43+V43+W43</f>
        <v>41933.65232798166</v>
      </c>
      <c r="AF43" s="17"/>
      <c r="AG43" s="22">
        <f>G43+S43-W43-Y43</f>
        <v>46815.71692474221</v>
      </c>
      <c r="AH43" s="22"/>
      <c r="AI43" s="23">
        <v>6432.67</v>
      </c>
      <c r="AJ43" s="24">
        <f t="shared" si="15"/>
        <v>40383.046924742215</v>
      </c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</row>
    <row r="44" spans="4:57" s="26" customFormat="1" ht="21.75" customHeight="1" thickBot="1">
      <c r="D44" s="12"/>
      <c r="E44" s="30" t="s">
        <v>36</v>
      </c>
      <c r="F44" s="30">
        <v>4</v>
      </c>
      <c r="G44" s="14">
        <f>'[1]2014'!AG41</f>
        <v>32028.76150502868</v>
      </c>
      <c r="H44" s="30">
        <v>1122.7</v>
      </c>
      <c r="I44" s="15">
        <v>320.3987</v>
      </c>
      <c r="J44" s="76">
        <v>4.85</v>
      </c>
      <c r="K44" s="76">
        <v>6.13</v>
      </c>
      <c r="L44" s="76">
        <v>6.46</v>
      </c>
      <c r="M44" s="77">
        <f>SUM(J44:L44)</f>
        <v>17.44</v>
      </c>
      <c r="N44" s="31">
        <f>I44*J44*12+0.01</f>
        <v>18647.21434</v>
      </c>
      <c r="O44" s="32">
        <f>I44*K44*12</f>
        <v>23568.528372</v>
      </c>
      <c r="P44" s="33">
        <f>I44*L44*12</f>
        <v>24837.307224000004</v>
      </c>
      <c r="Q44" s="34">
        <f t="shared" si="14"/>
        <v>67053.049936</v>
      </c>
      <c r="R44" s="20">
        <f>U44/Q44*N44</f>
        <v>18348.613869492292</v>
      </c>
      <c r="S44" s="17">
        <f>U44/Q44*O44</f>
        <v>23191.122206514083</v>
      </c>
      <c r="T44" s="17">
        <f>U44/Q44*P44</f>
        <v>24439.58392399364</v>
      </c>
      <c r="U44" s="21">
        <v>65979.32</v>
      </c>
      <c r="V44" s="17">
        <f>R44</f>
        <v>18348.613869492292</v>
      </c>
      <c r="W44" s="14">
        <v>4446.51</v>
      </c>
      <c r="X44" s="14"/>
      <c r="Y44" s="14"/>
      <c r="Z44" s="14"/>
      <c r="AA44" s="14"/>
      <c r="AB44" s="14"/>
      <c r="AC44" s="14">
        <f t="shared" si="4"/>
        <v>4446.51</v>
      </c>
      <c r="AD44" s="14">
        <f>T44</f>
        <v>24439.58392399364</v>
      </c>
      <c r="AE44" s="17">
        <f>AD44+V44+W44</f>
        <v>47234.70779348593</v>
      </c>
      <c r="AF44" s="17"/>
      <c r="AG44" s="22">
        <f>G44+S44-W44-Y44</f>
        <v>50773.37371154276</v>
      </c>
      <c r="AH44" s="22"/>
      <c r="AI44" s="23">
        <v>6663.57</v>
      </c>
      <c r="AJ44" s="24">
        <f t="shared" si="15"/>
        <v>44109.80371154276</v>
      </c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</row>
    <row r="45" spans="5:57" s="78" customFormat="1" ht="12">
      <c r="E45" s="79"/>
      <c r="F45" s="80"/>
      <c r="G45" s="81">
        <f>'[1]2014'!AG42</f>
        <v>106371.68406311233</v>
      </c>
      <c r="H45" s="80">
        <f aca="true" t="shared" si="16" ref="H45:X45">SUM(H40:H44)</f>
        <v>4215.1</v>
      </c>
      <c r="I45" s="82">
        <f t="shared" si="16"/>
        <v>1432.2078999999999</v>
      </c>
      <c r="J45" s="83">
        <f t="shared" si="16"/>
        <v>27.965000000000003</v>
      </c>
      <c r="K45" s="83">
        <f t="shared" si="16"/>
        <v>26.791999999999998</v>
      </c>
      <c r="L45" s="83">
        <f t="shared" si="16"/>
        <v>24.932000000000002</v>
      </c>
      <c r="M45" s="84">
        <f t="shared" si="16"/>
        <v>79.689</v>
      </c>
      <c r="N45" s="84">
        <f t="shared" si="16"/>
        <v>93934.90084800002</v>
      </c>
      <c r="O45" s="84">
        <f t="shared" si="16"/>
        <v>90652.12272</v>
      </c>
      <c r="P45" s="84">
        <f t="shared" si="16"/>
        <v>90671.643912</v>
      </c>
      <c r="Q45" s="34">
        <f t="shared" si="14"/>
        <v>275258.66748</v>
      </c>
      <c r="R45" s="84">
        <f t="shared" si="16"/>
        <v>85418.90572909903</v>
      </c>
      <c r="S45" s="84">
        <f t="shared" si="16"/>
        <v>86156.13591995687</v>
      </c>
      <c r="T45" s="84">
        <f t="shared" si="16"/>
        <v>83220.24835094412</v>
      </c>
      <c r="U45" s="84">
        <f t="shared" si="16"/>
        <v>254795.29</v>
      </c>
      <c r="V45" s="84">
        <f t="shared" si="16"/>
        <v>85418.90572909903</v>
      </c>
      <c r="W45" s="84">
        <f t="shared" si="16"/>
        <v>19395.64</v>
      </c>
      <c r="X45" s="84">
        <f t="shared" si="16"/>
        <v>0.4552415958342905</v>
      </c>
      <c r="Y45" s="84"/>
      <c r="Z45" s="84"/>
      <c r="AA45" s="84">
        <f>SUM(AA40:AA44)</f>
        <v>0.3623554636649054</v>
      </c>
      <c r="AB45" s="84"/>
      <c r="AC45" s="84">
        <f>SUM(AC40:AC44)</f>
        <v>19395.64</v>
      </c>
      <c r="AD45" s="81">
        <f>SUM(AD40:AD44)</f>
        <v>83220.24835094412</v>
      </c>
      <c r="AE45" s="84">
        <f>SUM(AE40:AE44)</f>
        <v>188034.79408004315</v>
      </c>
      <c r="AF45" s="84"/>
      <c r="AG45" s="85">
        <f>SUM(AG40:AG44)</f>
        <v>173132.1799830692</v>
      </c>
      <c r="AH45" s="85"/>
      <c r="AI45" s="86">
        <f>SUM(AI40:AI44)</f>
        <v>94935.91</v>
      </c>
      <c r="AJ45" s="86">
        <f t="shared" si="15"/>
        <v>78196.26998306919</v>
      </c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</row>
    <row r="46" spans="4:57" s="88" customFormat="1" ht="12.75" hidden="1">
      <c r="D46" s="88" t="s">
        <v>37</v>
      </c>
      <c r="G46" s="89">
        <f>G45+G32</f>
        <v>1065837.5332419379</v>
      </c>
      <c r="H46" s="89">
        <f aca="true" t="shared" si="17" ref="H46:AJ46">H45+H32</f>
        <v>15886.690000000002</v>
      </c>
      <c r="I46" s="89">
        <f t="shared" si="17"/>
        <v>12455.9639</v>
      </c>
      <c r="J46" s="89">
        <f t="shared" si="17"/>
        <v>264.8749999999999</v>
      </c>
      <c r="K46" s="89">
        <f t="shared" si="17"/>
        <v>96.84699999999998</v>
      </c>
      <c r="L46" s="89">
        <f t="shared" si="17"/>
        <v>151.93399999999997</v>
      </c>
      <c r="M46" s="89">
        <f t="shared" si="17"/>
        <v>487.65599999999984</v>
      </c>
      <c r="N46" s="89">
        <f t="shared" si="17"/>
        <v>126518.14884800001</v>
      </c>
      <c r="O46" s="89">
        <f t="shared" si="17"/>
        <v>100710.77552</v>
      </c>
      <c r="P46" s="89">
        <f t="shared" si="17"/>
        <v>109007.343112</v>
      </c>
      <c r="Q46" s="89">
        <f t="shared" si="17"/>
        <v>336236.26748</v>
      </c>
      <c r="R46" s="89">
        <f t="shared" si="17"/>
        <v>138014.70311180322</v>
      </c>
      <c r="S46" s="89">
        <f t="shared" si="17"/>
        <v>103689.01696714413</v>
      </c>
      <c r="T46" s="89">
        <f t="shared" si="17"/>
        <v>141876.670640123</v>
      </c>
      <c r="U46" s="89">
        <f t="shared" si="17"/>
        <v>357466.07</v>
      </c>
      <c r="V46" s="89">
        <f t="shared" si="17"/>
        <v>138014.70311180322</v>
      </c>
      <c r="W46" s="89">
        <f t="shared" si="17"/>
        <v>383574.55</v>
      </c>
      <c r="X46" s="89" t="e">
        <f t="shared" si="17"/>
        <v>#DIV/0!</v>
      </c>
      <c r="Y46" s="89" t="e">
        <f t="shared" si="17"/>
        <v>#DIV/0!</v>
      </c>
      <c r="Z46" s="89">
        <f t="shared" si="17"/>
        <v>-41693.18</v>
      </c>
      <c r="AA46" s="89" t="e">
        <f t="shared" si="17"/>
        <v>#DIV/0!</v>
      </c>
      <c r="AB46" s="89" t="e">
        <f t="shared" si="17"/>
        <v>#DIV/0!</v>
      </c>
      <c r="AC46" s="89" t="e">
        <f t="shared" si="17"/>
        <v>#DIV/0!</v>
      </c>
      <c r="AD46" s="89">
        <f t="shared" si="17"/>
        <v>141876.670640123</v>
      </c>
      <c r="AE46" s="89">
        <f t="shared" si="17"/>
        <v>663465.9237519262</v>
      </c>
      <c r="AF46" s="89">
        <f t="shared" si="17"/>
        <v>530367.5229999999</v>
      </c>
      <c r="AG46" s="89">
        <f t="shared" si="17"/>
        <v>785952.0002090822</v>
      </c>
      <c r="AH46" s="89" t="e">
        <f t="shared" si="17"/>
        <v>#DIV/0!</v>
      </c>
      <c r="AI46" s="89">
        <f t="shared" si="17"/>
        <v>448019.19000000006</v>
      </c>
      <c r="AJ46" s="89">
        <f t="shared" si="17"/>
        <v>337932.8102090821</v>
      </c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0"/>
    </row>
    <row r="47" spans="35:57" ht="12.75"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</row>
    <row r="48" spans="35:57" ht="12.75"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</row>
    <row r="49" spans="21:57" ht="12.75">
      <c r="U49" s="92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</row>
    <row r="50" spans="35:57" ht="12.75"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</row>
    <row r="51" spans="35:57" ht="12.75"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</row>
    <row r="52" spans="35:57" ht="12.75"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</row>
    <row r="53" spans="35:57" ht="12.75"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</row>
    <row r="54" spans="35:57" ht="12.75"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</row>
    <row r="55" spans="35:57" ht="12.75"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</row>
    <row r="56" spans="35:57" ht="12.75"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</row>
    <row r="57" spans="35:57" ht="12.75"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</row>
    <row r="58" spans="35:57" ht="12.75"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</row>
    <row r="59" spans="35:57" ht="12.75"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</row>
    <row r="60" spans="35:57" ht="12.75"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</row>
    <row r="61" spans="35:57" ht="12.75"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</row>
    <row r="62" spans="35:57" ht="12.75"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</row>
    <row r="63" spans="35:57" ht="12.75"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</row>
    <row r="64" spans="35:57" ht="12.75"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</row>
    <row r="65" spans="35:57" ht="12.75"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</row>
    <row r="66" spans="35:57" ht="12.75"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</row>
    <row r="67" spans="5:57" ht="12.75">
      <c r="E67" s="4"/>
      <c r="F67" s="4"/>
      <c r="H67" s="4"/>
      <c r="I67" s="93"/>
      <c r="J67" s="4"/>
      <c r="K67" s="4"/>
      <c r="L67" s="4"/>
      <c r="M67" s="4"/>
      <c r="N67" s="4"/>
      <c r="O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</row>
    <row r="68" spans="5:57" ht="15.75">
      <c r="E68" s="94"/>
      <c r="F68" s="94"/>
      <c r="H68" s="94"/>
      <c r="I68" s="95"/>
      <c r="J68" s="94"/>
      <c r="K68" s="4"/>
      <c r="L68" s="4"/>
      <c r="M68" s="4"/>
      <c r="N68" s="4"/>
      <c r="O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</row>
    <row r="69" spans="5:57" ht="15.75">
      <c r="E69" s="94"/>
      <c r="F69" s="94"/>
      <c r="H69" s="94"/>
      <c r="I69" s="95"/>
      <c r="J69" s="94"/>
      <c r="K69" s="4"/>
      <c r="L69" s="4"/>
      <c r="M69" s="4"/>
      <c r="N69" s="4"/>
      <c r="O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</row>
    <row r="70" spans="5:57" ht="15.75">
      <c r="E70" s="94"/>
      <c r="F70" s="94"/>
      <c r="H70" s="94"/>
      <c r="I70" s="95"/>
      <c r="J70" s="94"/>
      <c r="K70" s="4"/>
      <c r="L70" s="4"/>
      <c r="M70" s="4"/>
      <c r="N70" s="4"/>
      <c r="O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</row>
    <row r="71" spans="5:57" ht="15.75">
      <c r="E71" s="94"/>
      <c r="F71" s="94"/>
      <c r="H71" s="94"/>
      <c r="I71" s="95"/>
      <c r="J71" s="94"/>
      <c r="K71" s="4"/>
      <c r="L71" s="4"/>
      <c r="M71" s="4"/>
      <c r="N71" s="4"/>
      <c r="O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</row>
    <row r="72" spans="5:57" ht="15.75">
      <c r="E72" s="94"/>
      <c r="F72" s="94"/>
      <c r="H72" s="94"/>
      <c r="I72" s="95"/>
      <c r="J72" s="94"/>
      <c r="K72" s="4"/>
      <c r="L72" s="4"/>
      <c r="M72" s="4"/>
      <c r="N72" s="4"/>
      <c r="O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</row>
    <row r="73" spans="5:57" ht="15.75">
      <c r="E73" s="94"/>
      <c r="F73" s="94"/>
      <c r="H73" s="94"/>
      <c r="I73" s="95"/>
      <c r="J73" s="94"/>
      <c r="K73" s="4"/>
      <c r="L73" s="4"/>
      <c r="M73" s="4"/>
      <c r="N73" s="4"/>
      <c r="O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</row>
    <row r="74" spans="5:57" ht="15.75">
      <c r="E74" s="94"/>
      <c r="F74" s="94"/>
      <c r="H74" s="94"/>
      <c r="I74" s="95"/>
      <c r="J74" s="94"/>
      <c r="K74" s="4"/>
      <c r="L74" s="4"/>
      <c r="M74" s="4"/>
      <c r="N74" s="4"/>
      <c r="O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</row>
    <row r="75" spans="5:57" ht="15.75">
      <c r="E75" s="94"/>
      <c r="F75" s="94"/>
      <c r="H75" s="94"/>
      <c r="I75" s="95"/>
      <c r="J75" s="94"/>
      <c r="K75" s="4"/>
      <c r="L75" s="4"/>
      <c r="M75" s="4"/>
      <c r="N75" s="4"/>
      <c r="O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</row>
    <row r="76" spans="5:57" ht="15.75">
      <c r="E76" s="94"/>
      <c r="F76" s="94"/>
      <c r="H76" s="94"/>
      <c r="I76" s="95"/>
      <c r="J76" s="94"/>
      <c r="K76" s="4"/>
      <c r="L76" s="4"/>
      <c r="M76" s="4"/>
      <c r="N76" s="4"/>
      <c r="O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</row>
    <row r="77" spans="5:57" ht="15.75">
      <c r="E77" s="94"/>
      <c r="F77" s="94"/>
      <c r="H77" s="94"/>
      <c r="I77" s="95"/>
      <c r="J77" s="94"/>
      <c r="K77" s="4"/>
      <c r="L77" s="4"/>
      <c r="M77" s="4"/>
      <c r="N77" s="4"/>
      <c r="O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</row>
    <row r="78" spans="5:57" ht="15.75">
      <c r="E78" s="94"/>
      <c r="F78" s="94"/>
      <c r="H78" s="94"/>
      <c r="I78" s="95"/>
      <c r="J78" s="94"/>
      <c r="K78" s="4"/>
      <c r="L78" s="4"/>
      <c r="M78" s="4"/>
      <c r="N78" s="4"/>
      <c r="O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</row>
    <row r="79" spans="5:57" ht="15.75">
      <c r="E79" s="94"/>
      <c r="F79" s="94"/>
      <c r="H79" s="94"/>
      <c r="I79" s="95"/>
      <c r="J79" s="94"/>
      <c r="K79" s="4"/>
      <c r="L79" s="4"/>
      <c r="M79" s="4"/>
      <c r="N79" s="4"/>
      <c r="O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</row>
    <row r="80" spans="5:57" ht="15.75">
      <c r="E80" s="94"/>
      <c r="F80" s="94"/>
      <c r="H80" s="94"/>
      <c r="I80" s="95"/>
      <c r="J80" s="94"/>
      <c r="K80" s="4"/>
      <c r="L80" s="4"/>
      <c r="M80" s="4"/>
      <c r="N80" s="4"/>
      <c r="O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</row>
    <row r="81" spans="5:57" ht="15.75">
      <c r="E81" s="94"/>
      <c r="F81" s="94"/>
      <c r="H81" s="94"/>
      <c r="I81" s="95"/>
      <c r="J81" s="94"/>
      <c r="K81" s="4"/>
      <c r="L81" s="4"/>
      <c r="M81" s="4"/>
      <c r="N81" s="4"/>
      <c r="O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</row>
    <row r="82" spans="5:57" ht="15.75">
      <c r="E82" s="94"/>
      <c r="F82" s="94"/>
      <c r="H82" s="94"/>
      <c r="I82" s="95"/>
      <c r="J82" s="94"/>
      <c r="K82" s="4"/>
      <c r="L82" s="4"/>
      <c r="M82" s="4"/>
      <c r="N82" s="4"/>
      <c r="O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</row>
    <row r="83" spans="5:57" ht="15.75">
      <c r="E83" s="94"/>
      <c r="F83" s="94"/>
      <c r="H83" s="94"/>
      <c r="I83" s="95"/>
      <c r="J83" s="94"/>
      <c r="K83" s="4"/>
      <c r="L83" s="4"/>
      <c r="M83" s="4"/>
      <c r="N83" s="4"/>
      <c r="O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</row>
    <row r="84" spans="5:15" ht="15.75">
      <c r="E84" s="94"/>
      <c r="F84" s="94"/>
      <c r="H84" s="94"/>
      <c r="I84" s="95"/>
      <c r="J84" s="94"/>
      <c r="K84" s="4"/>
      <c r="L84" s="4"/>
      <c r="M84" s="4"/>
      <c r="N84" s="4"/>
      <c r="O84" s="4"/>
    </row>
    <row r="85" spans="5:15" ht="15.75">
      <c r="E85" s="94"/>
      <c r="F85" s="94"/>
      <c r="H85" s="94"/>
      <c r="I85" s="95"/>
      <c r="J85" s="94"/>
      <c r="K85" s="4"/>
      <c r="L85" s="4"/>
      <c r="M85" s="4"/>
      <c r="N85" s="4"/>
      <c r="O85" s="4"/>
    </row>
    <row r="86" spans="5:15" ht="15.75">
      <c r="E86" s="94"/>
      <c r="F86" s="94"/>
      <c r="H86" s="94"/>
      <c r="I86" s="95"/>
      <c r="J86" s="94"/>
      <c r="K86" s="4"/>
      <c r="L86" s="4"/>
      <c r="M86" s="4"/>
      <c r="N86" s="4"/>
      <c r="O86" s="4"/>
    </row>
    <row r="87" spans="5:15" ht="15.75">
      <c r="E87" s="94"/>
      <c r="F87" s="94"/>
      <c r="H87" s="94"/>
      <c r="I87" s="95"/>
      <c r="J87" s="94"/>
      <c r="K87" s="4"/>
      <c r="L87" s="4"/>
      <c r="M87" s="4"/>
      <c r="N87" s="4"/>
      <c r="O87" s="4"/>
    </row>
    <row r="88" spans="5:15" ht="15.75">
      <c r="E88" s="94"/>
      <c r="F88" s="94"/>
      <c r="H88" s="94"/>
      <c r="I88" s="95"/>
      <c r="J88" s="94"/>
      <c r="K88" s="4"/>
      <c r="L88" s="4"/>
      <c r="M88" s="4"/>
      <c r="N88" s="4"/>
      <c r="O88" s="4"/>
    </row>
    <row r="89" spans="5:15" ht="15.75">
      <c r="E89" s="94"/>
      <c r="F89" s="94"/>
      <c r="H89" s="94"/>
      <c r="I89" s="95"/>
      <c r="J89" s="94"/>
      <c r="K89" s="4"/>
      <c r="L89" s="4"/>
      <c r="M89" s="4"/>
      <c r="N89" s="4"/>
      <c r="O89" s="4"/>
    </row>
    <row r="90" spans="5:15" ht="15.75">
      <c r="E90" s="94"/>
      <c r="F90" s="94"/>
      <c r="H90" s="94"/>
      <c r="I90" s="95"/>
      <c r="J90" s="94"/>
      <c r="K90" s="4"/>
      <c r="L90" s="4"/>
      <c r="M90" s="4"/>
      <c r="N90" s="4"/>
      <c r="O90" s="4"/>
    </row>
    <row r="91" spans="5:15" ht="15.75">
      <c r="E91" s="94"/>
      <c r="F91" s="94"/>
      <c r="H91" s="94"/>
      <c r="I91" s="95"/>
      <c r="J91" s="94"/>
      <c r="K91" s="4"/>
      <c r="L91" s="4"/>
      <c r="M91" s="4"/>
      <c r="N91" s="4"/>
      <c r="O91" s="4"/>
    </row>
    <row r="92" spans="5:15" ht="15.75">
      <c r="E92" s="94"/>
      <c r="F92" s="94"/>
      <c r="H92" s="94"/>
      <c r="I92" s="95"/>
      <c r="J92" s="94"/>
      <c r="K92" s="4"/>
      <c r="L92" s="4"/>
      <c r="M92" s="4"/>
      <c r="N92" s="4"/>
      <c r="O92" s="4"/>
    </row>
    <row r="93" spans="5:15" ht="15.75">
      <c r="E93" s="94"/>
      <c r="F93" s="94"/>
      <c r="H93" s="94"/>
      <c r="I93" s="95"/>
      <c r="J93" s="94"/>
      <c r="K93" s="4"/>
      <c r="L93" s="4"/>
      <c r="M93" s="4"/>
      <c r="N93" s="4"/>
      <c r="O93" s="4"/>
    </row>
    <row r="94" spans="5:15" ht="15.75">
      <c r="E94" s="94"/>
      <c r="F94" s="94"/>
      <c r="H94" s="94"/>
      <c r="I94" s="95"/>
      <c r="J94" s="94"/>
      <c r="K94" s="4"/>
      <c r="L94" s="4"/>
      <c r="M94" s="4"/>
      <c r="N94" s="4"/>
      <c r="O94" s="4"/>
    </row>
    <row r="95" spans="5:15" ht="15.75">
      <c r="E95" s="94"/>
      <c r="F95" s="94"/>
      <c r="H95" s="94"/>
      <c r="I95" s="95"/>
      <c r="J95" s="94"/>
      <c r="K95" s="4"/>
      <c r="L95" s="4"/>
      <c r="M95" s="4"/>
      <c r="N95" s="4"/>
      <c r="O95" s="4"/>
    </row>
    <row r="96" spans="5:15" ht="15.75">
      <c r="E96" s="94"/>
      <c r="F96" s="94"/>
      <c r="H96" s="94"/>
      <c r="I96" s="95"/>
      <c r="J96" s="94"/>
      <c r="K96" s="4"/>
      <c r="L96" s="4"/>
      <c r="M96" s="4"/>
      <c r="N96" s="4"/>
      <c r="O96" s="4"/>
    </row>
    <row r="97" spans="5:15" ht="15.75">
      <c r="E97" s="94"/>
      <c r="F97" s="94"/>
      <c r="H97" s="94"/>
      <c r="I97" s="95"/>
      <c r="J97" s="94"/>
      <c r="K97" s="4"/>
      <c r="L97" s="4"/>
      <c r="M97" s="4"/>
      <c r="N97" s="4"/>
      <c r="O97" s="4"/>
    </row>
    <row r="98" spans="5:15" ht="15.75">
      <c r="E98" s="94"/>
      <c r="F98" s="94"/>
      <c r="H98" s="94"/>
      <c r="I98" s="95"/>
      <c r="J98" s="94"/>
      <c r="K98" s="4"/>
      <c r="L98" s="4"/>
      <c r="M98" s="4"/>
      <c r="N98" s="4"/>
      <c r="O98" s="4"/>
    </row>
    <row r="99" spans="5:15" ht="15.75">
      <c r="E99" s="94"/>
      <c r="F99" s="94"/>
      <c r="H99" s="94"/>
      <c r="I99" s="95"/>
      <c r="J99" s="94"/>
      <c r="K99" s="4"/>
      <c r="L99" s="4"/>
      <c r="M99" s="4"/>
      <c r="N99" s="4"/>
      <c r="O99" s="4"/>
    </row>
    <row r="100" spans="5:15" ht="15.75">
      <c r="E100" s="94"/>
      <c r="F100" s="94"/>
      <c r="H100" s="94"/>
      <c r="I100" s="95"/>
      <c r="J100" s="94"/>
      <c r="K100" s="4"/>
      <c r="L100" s="4"/>
      <c r="M100" s="4"/>
      <c r="N100" s="4"/>
      <c r="O100" s="4"/>
    </row>
    <row r="101" spans="5:15" ht="15.75">
      <c r="E101" s="94"/>
      <c r="F101" s="94"/>
      <c r="H101" s="94"/>
      <c r="I101" s="95"/>
      <c r="J101" s="94"/>
      <c r="K101" s="4"/>
      <c r="L101" s="4"/>
      <c r="M101" s="4"/>
      <c r="N101" s="4"/>
      <c r="O101" s="4"/>
    </row>
    <row r="102" spans="5:15" ht="15.75">
      <c r="E102" s="94"/>
      <c r="F102" s="94"/>
      <c r="H102" s="94"/>
      <c r="I102" s="95"/>
      <c r="J102" s="94"/>
      <c r="K102" s="4"/>
      <c r="L102" s="4"/>
      <c r="M102" s="4"/>
      <c r="N102" s="4"/>
      <c r="O102" s="4"/>
    </row>
    <row r="103" spans="5:15" ht="15.75">
      <c r="E103" s="94"/>
      <c r="F103" s="94"/>
      <c r="H103" s="94"/>
      <c r="I103" s="95"/>
      <c r="J103" s="94"/>
      <c r="K103" s="4"/>
      <c r="L103" s="4"/>
      <c r="M103" s="4"/>
      <c r="N103" s="4"/>
      <c r="O103" s="4"/>
    </row>
    <row r="104" spans="5:15" ht="15.75">
      <c r="E104" s="94"/>
      <c r="F104" s="94"/>
      <c r="H104" s="94"/>
      <c r="I104" s="95"/>
      <c r="J104" s="94"/>
      <c r="K104" s="4"/>
      <c r="L104" s="4"/>
      <c r="M104" s="4"/>
      <c r="N104" s="4"/>
      <c r="O104" s="4"/>
    </row>
    <row r="105" spans="5:15" ht="15.75">
      <c r="E105" s="94"/>
      <c r="F105" s="94"/>
      <c r="H105" s="94"/>
      <c r="I105" s="95"/>
      <c r="J105" s="94"/>
      <c r="K105" s="4"/>
      <c r="L105" s="4"/>
      <c r="M105" s="4"/>
      <c r="N105" s="4"/>
      <c r="O105" s="4"/>
    </row>
    <row r="106" spans="5:15" ht="12.75">
      <c r="E106" s="4"/>
      <c r="F106" s="4"/>
      <c r="H106" s="4"/>
      <c r="I106" s="93"/>
      <c r="J106" s="4"/>
      <c r="K106" s="4"/>
      <c r="L106" s="4"/>
      <c r="M106" s="4"/>
      <c r="N106" s="4"/>
      <c r="O106" s="4"/>
    </row>
    <row r="107" spans="5:15" ht="12.75">
      <c r="E107" s="4"/>
      <c r="F107" s="4"/>
      <c r="H107" s="4"/>
      <c r="I107" s="93"/>
      <c r="J107" s="4"/>
      <c r="K107" s="4"/>
      <c r="L107" s="4"/>
      <c r="M107" s="4"/>
      <c r="N107" s="4"/>
      <c r="O107" s="4"/>
    </row>
    <row r="108" spans="5:15" ht="12.75">
      <c r="E108" s="4"/>
      <c r="F108" s="4"/>
      <c r="H108" s="4"/>
      <c r="I108" s="93"/>
      <c r="J108" s="4"/>
      <c r="K108" s="4"/>
      <c r="L108" s="4"/>
      <c r="M108" s="4"/>
      <c r="N108" s="4"/>
      <c r="O108" s="4"/>
    </row>
    <row r="109" spans="5:15" ht="12.75">
      <c r="E109" s="4"/>
      <c r="F109" s="4"/>
      <c r="H109" s="4"/>
      <c r="I109" s="93"/>
      <c r="J109" s="4"/>
      <c r="K109" s="4"/>
      <c r="L109" s="4"/>
      <c r="M109" s="4"/>
      <c r="N109" s="4"/>
      <c r="O109" s="4"/>
    </row>
    <row r="110" spans="5:15" ht="12.75">
      <c r="E110" s="4"/>
      <c r="F110" s="4"/>
      <c r="H110" s="4"/>
      <c r="I110" s="93"/>
      <c r="J110" s="4"/>
      <c r="K110" s="4"/>
      <c r="L110" s="4"/>
      <c r="M110" s="4"/>
      <c r="N110" s="4"/>
      <c r="O110" s="4"/>
    </row>
    <row r="111" spans="5:15" ht="12.75">
      <c r="E111" s="4"/>
      <c r="F111" s="4"/>
      <c r="H111" s="4"/>
      <c r="I111" s="93"/>
      <c r="J111" s="4"/>
      <c r="K111" s="4"/>
      <c r="L111" s="4"/>
      <c r="M111" s="4"/>
      <c r="N111" s="4"/>
      <c r="O111" s="4"/>
    </row>
    <row r="112" spans="5:15" ht="12.75">
      <c r="E112" s="4"/>
      <c r="F112" s="4"/>
      <c r="H112" s="4"/>
      <c r="I112" s="93"/>
      <c r="J112" s="4"/>
      <c r="K112" s="4"/>
      <c r="L112" s="4"/>
      <c r="M112" s="4"/>
      <c r="N112" s="4"/>
      <c r="O112" s="4"/>
    </row>
    <row r="113" spans="5:15" ht="12.75">
      <c r="E113" s="4"/>
      <c r="F113" s="4"/>
      <c r="H113" s="4"/>
      <c r="I113" s="93"/>
      <c r="J113" s="4"/>
      <c r="K113" s="4"/>
      <c r="L113" s="4"/>
      <c r="M113" s="4"/>
      <c r="N113" s="4"/>
      <c r="O113" s="4"/>
    </row>
    <row r="114" spans="5:15" ht="12.75">
      <c r="E114" s="4"/>
      <c r="F114" s="4"/>
      <c r="H114" s="4"/>
      <c r="I114" s="93"/>
      <c r="J114" s="4"/>
      <c r="K114" s="4"/>
      <c r="L114" s="4"/>
      <c r="M114" s="4"/>
      <c r="N114" s="4"/>
      <c r="O114" s="4"/>
    </row>
    <row r="115" spans="5:15" ht="12.75">
      <c r="E115" s="4"/>
      <c r="F115" s="4"/>
      <c r="H115" s="4"/>
      <c r="I115" s="93"/>
      <c r="J115" s="4"/>
      <c r="K115" s="4"/>
      <c r="L115" s="4"/>
      <c r="M115" s="4"/>
      <c r="N115" s="4"/>
      <c r="O115" s="4"/>
    </row>
    <row r="116" spans="5:15" ht="12.75">
      <c r="E116" s="4"/>
      <c r="F116" s="4"/>
      <c r="H116" s="4"/>
      <c r="I116" s="93"/>
      <c r="J116" s="4"/>
      <c r="K116" s="4"/>
      <c r="L116" s="4"/>
      <c r="M116" s="4"/>
      <c r="N116" s="4"/>
      <c r="O116" s="4"/>
    </row>
    <row r="117" spans="5:15" ht="12.75">
      <c r="E117" s="4"/>
      <c r="F117" s="4"/>
      <c r="H117" s="4"/>
      <c r="I117" s="93"/>
      <c r="J117" s="4"/>
      <c r="K117" s="4"/>
      <c r="L117" s="4"/>
      <c r="M117" s="4"/>
      <c r="N117" s="4"/>
      <c r="O117" s="4"/>
    </row>
    <row r="118" spans="5:15" ht="12.75">
      <c r="E118" s="4"/>
      <c r="F118" s="4"/>
      <c r="H118" s="4"/>
      <c r="I118" s="93"/>
      <c r="J118" s="4"/>
      <c r="K118" s="4"/>
      <c r="L118" s="4"/>
      <c r="M118" s="4"/>
      <c r="N118" s="4"/>
      <c r="O118" s="4"/>
    </row>
    <row r="119" spans="5:15" ht="12.75">
      <c r="E119" s="4"/>
      <c r="F119" s="4"/>
      <c r="H119" s="4"/>
      <c r="I119" s="93"/>
      <c r="J119" s="4"/>
      <c r="K119" s="4"/>
      <c r="L119" s="4"/>
      <c r="M119" s="4"/>
      <c r="N119" s="4"/>
      <c r="O119" s="4"/>
    </row>
    <row r="120" spans="5:15" ht="12.75">
      <c r="E120" s="4"/>
      <c r="F120" s="4"/>
      <c r="H120" s="4"/>
      <c r="I120" s="93"/>
      <c r="J120" s="4"/>
      <c r="K120" s="4"/>
      <c r="L120" s="4"/>
      <c r="M120" s="4"/>
      <c r="N120" s="4"/>
      <c r="O120" s="4"/>
    </row>
    <row r="121" spans="5:15" ht="12.75">
      <c r="E121" s="4"/>
      <c r="F121" s="4"/>
      <c r="H121" s="4"/>
      <c r="I121" s="93"/>
      <c r="J121" s="4"/>
      <c r="K121" s="4"/>
      <c r="L121" s="4"/>
      <c r="M121" s="4"/>
      <c r="N121" s="4"/>
      <c r="O121" s="4"/>
    </row>
    <row r="122" spans="5:15" ht="12.75">
      <c r="E122" s="4"/>
      <c r="F122" s="4"/>
      <c r="H122" s="4"/>
      <c r="I122" s="93"/>
      <c r="J122" s="4"/>
      <c r="K122" s="4"/>
      <c r="L122" s="4"/>
      <c r="M122" s="4"/>
      <c r="N122" s="4"/>
      <c r="O122" s="4"/>
    </row>
    <row r="123" spans="5:15" ht="12.75">
      <c r="E123" s="4"/>
      <c r="F123" s="4"/>
      <c r="H123" s="4"/>
      <c r="I123" s="93"/>
      <c r="J123" s="4"/>
      <c r="K123" s="4"/>
      <c r="L123" s="4"/>
      <c r="M123" s="4"/>
      <c r="N123" s="4"/>
      <c r="O123" s="4"/>
    </row>
    <row r="124" spans="5:15" ht="12.75">
      <c r="E124" s="4"/>
      <c r="F124" s="4"/>
      <c r="H124" s="4"/>
      <c r="I124" s="93"/>
      <c r="J124" s="4"/>
      <c r="K124" s="4"/>
      <c r="L124" s="4"/>
      <c r="M124" s="4"/>
      <c r="N124" s="4"/>
      <c r="O124" s="4"/>
    </row>
    <row r="125" spans="5:15" ht="12.75">
      <c r="E125" s="4"/>
      <c r="F125" s="4"/>
      <c r="H125" s="4"/>
      <c r="I125" s="93"/>
      <c r="J125" s="4"/>
      <c r="K125" s="4"/>
      <c r="L125" s="4"/>
      <c r="M125" s="4"/>
      <c r="N125" s="4"/>
      <c r="O125" s="4"/>
    </row>
    <row r="126" spans="5:15" ht="12.75">
      <c r="E126" s="4"/>
      <c r="F126" s="4"/>
      <c r="H126" s="4"/>
      <c r="I126" s="93"/>
      <c r="J126" s="4"/>
      <c r="K126" s="4"/>
      <c r="L126" s="4"/>
      <c r="M126" s="4"/>
      <c r="N126" s="4"/>
      <c r="O126" s="4"/>
    </row>
    <row r="127" spans="5:15" ht="12.75">
      <c r="E127" s="4"/>
      <c r="F127" s="4"/>
      <c r="H127" s="4"/>
      <c r="I127" s="93"/>
      <c r="J127" s="4"/>
      <c r="K127" s="4"/>
      <c r="L127" s="4"/>
      <c r="M127" s="4"/>
      <c r="N127" s="4"/>
      <c r="O127" s="4"/>
    </row>
    <row r="128" spans="5:15" ht="12.75">
      <c r="E128" s="4"/>
      <c r="F128" s="4"/>
      <c r="H128" s="4"/>
      <c r="I128" s="93"/>
      <c r="J128" s="4"/>
      <c r="K128" s="4"/>
      <c r="L128" s="4"/>
      <c r="M128" s="4"/>
      <c r="N128" s="4"/>
      <c r="O128" s="4"/>
    </row>
    <row r="129" spans="5:15" ht="12.75">
      <c r="E129" s="4"/>
      <c r="F129" s="4"/>
      <c r="H129" s="4"/>
      <c r="I129" s="93"/>
      <c r="J129" s="4"/>
      <c r="K129" s="4"/>
      <c r="L129" s="4"/>
      <c r="M129" s="4"/>
      <c r="N129" s="4"/>
      <c r="O129" s="4"/>
    </row>
    <row r="130" spans="5:15" ht="12.75">
      <c r="E130" s="4"/>
      <c r="F130" s="4"/>
      <c r="H130" s="4"/>
      <c r="I130" s="93"/>
      <c r="J130" s="4"/>
      <c r="K130" s="4"/>
      <c r="L130" s="4"/>
      <c r="M130" s="4"/>
      <c r="N130" s="4"/>
      <c r="O130" s="4"/>
    </row>
    <row r="131" spans="5:15" ht="12.75">
      <c r="E131" s="4"/>
      <c r="F131" s="4"/>
      <c r="H131" s="4"/>
      <c r="I131" s="93"/>
      <c r="J131" s="4"/>
      <c r="K131" s="4"/>
      <c r="L131" s="4"/>
      <c r="M131" s="4"/>
      <c r="N131" s="4"/>
      <c r="O131" s="4"/>
    </row>
    <row r="132" spans="5:15" ht="12.75">
      <c r="E132" s="4"/>
      <c r="F132" s="4"/>
      <c r="H132" s="4"/>
      <c r="I132" s="93"/>
      <c r="J132" s="4"/>
      <c r="K132" s="4"/>
      <c r="L132" s="4"/>
      <c r="M132" s="4"/>
      <c r="N132" s="4"/>
      <c r="O132" s="4"/>
    </row>
    <row r="133" spans="5:15" ht="12.75">
      <c r="E133" s="4"/>
      <c r="F133" s="4"/>
      <c r="H133" s="4"/>
      <c r="I133" s="93"/>
      <c r="J133" s="4"/>
      <c r="K133" s="4"/>
      <c r="L133" s="4"/>
      <c r="M133" s="4"/>
      <c r="N133" s="4"/>
      <c r="O133" s="4"/>
    </row>
    <row r="134" spans="5:15" ht="12.75">
      <c r="E134" s="4"/>
      <c r="F134" s="4"/>
      <c r="H134" s="4"/>
      <c r="I134" s="93"/>
      <c r="J134" s="4"/>
      <c r="K134" s="4"/>
      <c r="L134" s="4"/>
      <c r="M134" s="4"/>
      <c r="N134" s="4"/>
      <c r="O134" s="4"/>
    </row>
    <row r="135" spans="5:15" ht="12.75">
      <c r="E135" s="4"/>
      <c r="F135" s="4"/>
      <c r="H135" s="4"/>
      <c r="I135" s="93"/>
      <c r="J135" s="4"/>
      <c r="K135" s="4"/>
      <c r="L135" s="4"/>
      <c r="M135" s="4"/>
      <c r="N135" s="4"/>
      <c r="O135" s="4"/>
    </row>
    <row r="136" spans="5:15" ht="12.75">
      <c r="E136" s="4"/>
      <c r="F136" s="4"/>
      <c r="H136" s="4"/>
      <c r="I136" s="93"/>
      <c r="J136" s="4"/>
      <c r="K136" s="4"/>
      <c r="L136" s="4"/>
      <c r="M136" s="4"/>
      <c r="N136" s="4"/>
      <c r="O136" s="4"/>
    </row>
    <row r="137" spans="5:15" ht="12.75">
      <c r="E137" s="4"/>
      <c r="F137" s="4"/>
      <c r="H137" s="4"/>
      <c r="I137" s="93"/>
      <c r="J137" s="4"/>
      <c r="K137" s="4"/>
      <c r="L137" s="4"/>
      <c r="M137" s="4"/>
      <c r="N137" s="4"/>
      <c r="O137" s="4"/>
    </row>
    <row r="138" spans="5:15" ht="12.75">
      <c r="E138" s="4"/>
      <c r="F138" s="4"/>
      <c r="H138" s="4"/>
      <c r="I138" s="93"/>
      <c r="J138" s="4"/>
      <c r="K138" s="4"/>
      <c r="L138" s="4"/>
      <c r="M138" s="4"/>
      <c r="N138" s="4"/>
      <c r="O138" s="4"/>
    </row>
    <row r="139" spans="5:15" ht="12.75">
      <c r="E139" s="4"/>
      <c r="F139" s="4"/>
      <c r="H139" s="4"/>
      <c r="I139" s="93"/>
      <c r="J139" s="4"/>
      <c r="K139" s="4"/>
      <c r="L139" s="4"/>
      <c r="M139" s="4"/>
      <c r="N139" s="4"/>
      <c r="O139" s="4"/>
    </row>
  </sheetData>
  <mergeCells count="30">
    <mergeCell ref="N1:S1"/>
    <mergeCell ref="E2:Y2"/>
    <mergeCell ref="E3:F4"/>
    <mergeCell ref="H3:H5"/>
    <mergeCell ref="I3:I5"/>
    <mergeCell ref="J3:M4"/>
    <mergeCell ref="N3:Q4"/>
    <mergeCell ref="R3:AF3"/>
    <mergeCell ref="G4:G5"/>
    <mergeCell ref="R4:U4"/>
    <mergeCell ref="V4:AD4"/>
    <mergeCell ref="AF4:AF5"/>
    <mergeCell ref="AG4:AG5"/>
    <mergeCell ref="AH4:AH5"/>
    <mergeCell ref="AI4:AI5"/>
    <mergeCell ref="AJ4:AJ5"/>
    <mergeCell ref="E36:F37"/>
    <mergeCell ref="H36:H38"/>
    <mergeCell ref="I36:I38"/>
    <mergeCell ref="J36:M37"/>
    <mergeCell ref="N36:Q37"/>
    <mergeCell ref="R36:AF36"/>
    <mergeCell ref="G37:G38"/>
    <mergeCell ref="R37:U37"/>
    <mergeCell ref="AI37:AI38"/>
    <mergeCell ref="AJ37:AJ38"/>
    <mergeCell ref="V37:AD37"/>
    <mergeCell ref="AF37:AF38"/>
    <mergeCell ref="AG37:AG38"/>
    <mergeCell ref="AH37:AH3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Нюрка</cp:lastModifiedBy>
  <dcterms:created xsi:type="dcterms:W3CDTF">1996-10-08T23:32:33Z</dcterms:created>
  <dcterms:modified xsi:type="dcterms:W3CDTF">2016-07-05T01:17:44Z</dcterms:modified>
  <cp:category/>
  <cp:version/>
  <cp:contentType/>
  <cp:contentStatus/>
</cp:coreProperties>
</file>