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<sst xmlns="http://schemas.openxmlformats.org/spreadsheetml/2006/main" count="51" uniqueCount="24">
  <si>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 xml:space="preserve">  Основные показатели финансово-хозяйственной деятельности управляющей организации ООО УК"Коммунсервис" </t>
  </si>
  <si>
    <t>Адрес
 МКД</t>
  </si>
  <si>
    <t>Площадь
жилого и нежилого помещения</t>
  </si>
  <si>
    <t>Тариф
(на 1 м. кв.)</t>
  </si>
  <si>
    <t>Объем сбора платежей, фактический ( в целом по МКД)</t>
  </si>
  <si>
    <t>оплачено жильцами</t>
  </si>
  <si>
    <t>всего затрат по дому фактических</t>
  </si>
  <si>
    <t>улица</t>
  </si>
  <si>
    <t>№ дома</t>
  </si>
  <si>
    <t>содержание МКД</t>
  </si>
  <si>
    <t>текущий ремонт 
МКД</t>
  </si>
  <si>
    <t>управление
 МКД</t>
  </si>
  <si>
    <t>Итого</t>
  </si>
  <si>
    <t>итого гр.8+гр.9+гр.10</t>
  </si>
  <si>
    <t xml:space="preserve">итого     </t>
  </si>
  <si>
    <t>итого</t>
  </si>
  <si>
    <t>Кочетатская</t>
  </si>
  <si>
    <t>Октябрьская</t>
  </si>
  <si>
    <t>Пионерская</t>
  </si>
  <si>
    <t>Советская</t>
  </si>
  <si>
    <t>Щетинкина</t>
  </si>
  <si>
    <t>Объем сбора платежей       с 01.09.14 по 31.12.14
(планируемый, в целом по МКД)</t>
  </si>
  <si>
    <t>Всего:</t>
  </si>
  <si>
    <t xml:space="preserve">Собрано по текущему ремонту на  31.12.2014г.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</si>
</sst>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_ ;\-#,##0.00\ "/>
    <numFmt numFmtId="182" formatCode="[$-FC19]d\ mmmm\ yyyy\ &quot;г.&quot;"/>
    <numFmt numFmtId="183" formatCode="0.0"/>
  </numFmts>
  <fonts count="4">
    <font>
      <sz val="10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183" fontId="1" fillId="2" borderId="0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/>
    </xf>
    <xf numFmtId="183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1" fillId="2" borderId="0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NumberFormat="1" applyFont="1" applyFill="1" applyBorder="1" applyAlignment="1">
      <alignment horizontal="center"/>
    </xf>
    <xf numFmtId="18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3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180" fontId="1" fillId="0" borderId="3" xfId="0" applyNumberFormat="1" applyFont="1" applyFill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3" fontId="1" fillId="0" borderId="4" xfId="0" applyNumberFormat="1" applyFont="1" applyBorder="1" applyAlignment="1">
      <alignment horizontal="center" vertical="center" wrapText="1"/>
    </xf>
    <xf numFmtId="183" fontId="1" fillId="0" borderId="11" xfId="0" applyNumberFormat="1" applyFont="1" applyBorder="1" applyAlignment="1">
      <alignment horizontal="center" vertical="center" wrapText="1"/>
    </xf>
    <xf numFmtId="183" fontId="1" fillId="0" borderId="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L145"/>
  <sheetViews>
    <sheetView tabSelected="1" workbookViewId="0" topLeftCell="D1">
      <pane xSplit="3" ySplit="7" topLeftCell="G20" activePane="bottomRight" state="frozen"/>
      <selection pane="topLeft" activeCell="D1" sqref="D1"/>
      <selection pane="topRight" activeCell="G1" sqref="G1"/>
      <selection pane="bottomLeft" activeCell="D8" sqref="D8"/>
      <selection pane="bottomRight" activeCell="M39" sqref="M39"/>
    </sheetView>
  </sheetViews>
  <sheetFormatPr defaultColWidth="9.140625" defaultRowHeight="12.75"/>
  <cols>
    <col min="1" max="1" width="1.28515625" style="10" hidden="1" customWidth="1"/>
    <col min="2" max="3" width="9.140625" style="10" hidden="1" customWidth="1"/>
    <col min="4" max="4" width="9.57421875" style="10" customWidth="1"/>
    <col min="5" max="5" width="4.00390625" style="10" customWidth="1"/>
    <col min="6" max="6" width="8.8515625" style="22" customWidth="1"/>
    <col min="7" max="7" width="6.00390625" style="10" customWidth="1"/>
    <col min="8" max="8" width="7.421875" style="10" customWidth="1"/>
    <col min="9" max="9" width="5.8515625" style="10" customWidth="1"/>
    <col min="10" max="10" width="4.8515625" style="23" customWidth="1"/>
    <col min="11" max="11" width="9.140625" style="10" customWidth="1"/>
    <col min="12" max="12" width="10.28125" style="10" customWidth="1"/>
    <col min="13" max="13" width="10.140625" style="10" customWidth="1"/>
    <col min="14" max="14" width="10.7109375" style="10" customWidth="1"/>
    <col min="15" max="15" width="9.8515625" style="10" customWidth="1"/>
    <col min="16" max="17" width="9.7109375" style="10" customWidth="1"/>
    <col min="18" max="18" width="10.421875" style="10" customWidth="1"/>
    <col min="19" max="19" width="9.8515625" style="10" customWidth="1"/>
    <col min="20" max="20" width="7.00390625" style="10" customWidth="1"/>
    <col min="21" max="21" width="9.7109375" style="10" customWidth="1"/>
    <col min="22" max="22" width="10.00390625" style="10" customWidth="1"/>
    <col min="23" max="23" width="10.8515625" style="10" customWidth="1"/>
    <col min="24" max="38" width="9.140625" style="24" customWidth="1"/>
    <col min="39" max="16384" width="9.140625" style="10" customWidth="1"/>
  </cols>
  <sheetData>
    <row r="1" spans="4:22" ht="21.75" customHeight="1">
      <c r="D1" s="56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4:22" ht="24" customHeight="1" hidden="1">
      <c r="D2" s="9"/>
      <c r="E2" s="9"/>
      <c r="F2" s="11"/>
      <c r="G2" s="9"/>
      <c r="H2" s="9"/>
      <c r="I2" s="9"/>
      <c r="J2" s="12"/>
      <c r="K2" s="56"/>
      <c r="L2" s="56"/>
      <c r="M2" s="56"/>
      <c r="N2" s="56"/>
      <c r="O2" s="56"/>
      <c r="P2" s="56"/>
      <c r="Q2" s="9"/>
      <c r="R2" s="9"/>
      <c r="S2" s="9"/>
      <c r="T2" s="9"/>
      <c r="U2" s="9"/>
      <c r="V2" s="9"/>
    </row>
    <row r="3" spans="4:22" ht="29.25" customHeight="1" hidden="1">
      <c r="D3" s="4"/>
      <c r="E3" s="4"/>
      <c r="F3" s="5"/>
      <c r="G3" s="4"/>
      <c r="H3" s="4"/>
      <c r="I3" s="4"/>
      <c r="J3" s="1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3" ht="14.25" customHeight="1">
      <c r="D4" s="57" t="s">
        <v>1</v>
      </c>
      <c r="E4" s="58"/>
      <c r="F4" s="61" t="s">
        <v>2</v>
      </c>
      <c r="G4" s="57" t="s">
        <v>3</v>
      </c>
      <c r="H4" s="64"/>
      <c r="I4" s="64"/>
      <c r="J4" s="58"/>
      <c r="K4" s="57" t="s">
        <v>21</v>
      </c>
      <c r="L4" s="64"/>
      <c r="M4" s="64"/>
      <c r="N4" s="58"/>
      <c r="O4" s="66" t="s">
        <v>4</v>
      </c>
      <c r="P4" s="66"/>
      <c r="Q4" s="66"/>
      <c r="R4" s="66"/>
      <c r="S4" s="66"/>
      <c r="T4" s="66"/>
      <c r="U4" s="66"/>
      <c r="V4" s="66"/>
      <c r="W4" s="39"/>
    </row>
    <row r="5" spans="4:23" ht="14.25" customHeight="1">
      <c r="D5" s="59"/>
      <c r="E5" s="60"/>
      <c r="F5" s="62"/>
      <c r="G5" s="59"/>
      <c r="H5" s="65"/>
      <c r="I5" s="65"/>
      <c r="J5" s="60"/>
      <c r="K5" s="59"/>
      <c r="L5" s="65"/>
      <c r="M5" s="65"/>
      <c r="N5" s="60"/>
      <c r="O5" s="55" t="s">
        <v>5</v>
      </c>
      <c r="P5" s="55"/>
      <c r="Q5" s="55"/>
      <c r="R5" s="55"/>
      <c r="S5" s="52" t="s">
        <v>6</v>
      </c>
      <c r="T5" s="53"/>
      <c r="U5" s="53"/>
      <c r="V5" s="54"/>
      <c r="W5" s="55" t="s">
        <v>23</v>
      </c>
    </row>
    <row r="6" spans="4:23" ht="85.5" customHeight="1">
      <c r="D6" s="1" t="s">
        <v>7</v>
      </c>
      <c r="E6" s="1" t="s">
        <v>8</v>
      </c>
      <c r="F6" s="63"/>
      <c r="G6" s="1" t="s">
        <v>9</v>
      </c>
      <c r="H6" s="1" t="s">
        <v>10</v>
      </c>
      <c r="I6" s="1" t="s">
        <v>11</v>
      </c>
      <c r="J6" s="43" t="s">
        <v>12</v>
      </c>
      <c r="K6" s="44" t="s">
        <v>9</v>
      </c>
      <c r="L6" s="44" t="s">
        <v>10</v>
      </c>
      <c r="M6" s="44" t="s">
        <v>11</v>
      </c>
      <c r="N6" s="1" t="s">
        <v>13</v>
      </c>
      <c r="O6" s="1" t="s">
        <v>9</v>
      </c>
      <c r="P6" s="1" t="s">
        <v>10</v>
      </c>
      <c r="Q6" s="1" t="s">
        <v>11</v>
      </c>
      <c r="R6" s="3" t="s">
        <v>14</v>
      </c>
      <c r="S6" s="1" t="s">
        <v>9</v>
      </c>
      <c r="T6" s="1" t="s">
        <v>10</v>
      </c>
      <c r="U6" s="1" t="s">
        <v>11</v>
      </c>
      <c r="V6" s="1" t="s">
        <v>15</v>
      </c>
      <c r="W6" s="55"/>
    </row>
    <row r="7" spans="4:25" ht="15.75" customHeight="1">
      <c r="D7" s="1"/>
      <c r="E7" s="1"/>
      <c r="F7" s="2">
        <v>1</v>
      </c>
      <c r="G7" s="1">
        <v>2</v>
      </c>
      <c r="H7" s="1">
        <v>3</v>
      </c>
      <c r="I7" s="30">
        <v>4</v>
      </c>
      <c r="J7" s="2">
        <v>5</v>
      </c>
      <c r="K7" s="1">
        <v>6</v>
      </c>
      <c r="L7" s="1">
        <v>7</v>
      </c>
      <c r="M7" s="1">
        <v>8</v>
      </c>
      <c r="N7" s="31">
        <v>9</v>
      </c>
      <c r="O7" s="1">
        <v>10</v>
      </c>
      <c r="P7" s="1">
        <v>11</v>
      </c>
      <c r="Q7" s="1">
        <v>12</v>
      </c>
      <c r="R7" s="14">
        <v>13</v>
      </c>
      <c r="S7" s="1">
        <v>14</v>
      </c>
      <c r="T7" s="1">
        <v>15</v>
      </c>
      <c r="U7" s="1">
        <v>16</v>
      </c>
      <c r="V7" s="1">
        <v>17</v>
      </c>
      <c r="W7" s="40">
        <v>19</v>
      </c>
      <c r="X7" s="25"/>
      <c r="Y7" s="25"/>
    </row>
    <row r="8" spans="4:38" s="38" customFormat="1" ht="24" customHeight="1">
      <c r="D8" s="6" t="s">
        <v>16</v>
      </c>
      <c r="E8" s="21">
        <v>6</v>
      </c>
      <c r="F8" s="36">
        <v>1003.95</v>
      </c>
      <c r="G8" s="32">
        <v>16.57</v>
      </c>
      <c r="H8" s="33">
        <v>2.514</v>
      </c>
      <c r="I8" s="41">
        <v>6.916</v>
      </c>
      <c r="J8" s="34">
        <f>G8+H8+I8</f>
        <v>26</v>
      </c>
      <c r="K8" s="32">
        <v>66541.81</v>
      </c>
      <c r="L8" s="32">
        <v>10095.72</v>
      </c>
      <c r="M8" s="32">
        <v>27773.27</v>
      </c>
      <c r="N8" s="35">
        <f>K8+L8+M8</f>
        <v>104410.8</v>
      </c>
      <c r="O8" s="32">
        <v>51821.03</v>
      </c>
      <c r="P8" s="32">
        <v>10095.72</v>
      </c>
      <c r="Q8" s="32">
        <v>27773.26</v>
      </c>
      <c r="R8" s="36">
        <f>O8+P8+Q8+0.01</f>
        <v>89690.01999999999</v>
      </c>
      <c r="S8" s="32">
        <f>O8</f>
        <v>51821.03</v>
      </c>
      <c r="T8" s="47">
        <v>0</v>
      </c>
      <c r="U8" s="36">
        <f>Q8</f>
        <v>27773.26</v>
      </c>
      <c r="V8" s="32">
        <f>S8+U8</f>
        <v>79594.29</v>
      </c>
      <c r="W8" s="36">
        <f>P8-T8</f>
        <v>10095.72</v>
      </c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4:38" s="20" customFormat="1" ht="21.75" customHeight="1">
      <c r="D9" s="7" t="s">
        <v>17</v>
      </c>
      <c r="E9" s="15">
        <v>3</v>
      </c>
      <c r="F9" s="48">
        <v>327.9</v>
      </c>
      <c r="G9" s="16">
        <v>12.29</v>
      </c>
      <c r="H9" s="17">
        <v>3.794</v>
      </c>
      <c r="I9" s="42">
        <v>6.916</v>
      </c>
      <c r="J9" s="2">
        <f>G9+H9+I9</f>
        <v>23</v>
      </c>
      <c r="K9" s="16">
        <v>16119.99</v>
      </c>
      <c r="L9" s="16">
        <v>4976.34</v>
      </c>
      <c r="M9" s="16">
        <v>9071.27</v>
      </c>
      <c r="N9" s="18">
        <v>30167.6</v>
      </c>
      <c r="O9" s="16">
        <v>7756.945</v>
      </c>
      <c r="P9" s="16">
        <v>4976.34</v>
      </c>
      <c r="Q9" s="16">
        <v>7756.945</v>
      </c>
      <c r="R9" s="19">
        <f>O9+P9+Q9</f>
        <v>20490.23</v>
      </c>
      <c r="S9" s="16">
        <f>O9</f>
        <v>7756.945</v>
      </c>
      <c r="T9" s="49">
        <v>0</v>
      </c>
      <c r="U9" s="48">
        <f>Q9</f>
        <v>7756.945</v>
      </c>
      <c r="V9" s="16">
        <f>S9+U9</f>
        <v>15513.89</v>
      </c>
      <c r="W9" s="48">
        <f>P9-T9</f>
        <v>4976.34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4:38" s="20" customFormat="1" ht="22.5" customHeight="1">
      <c r="D10" s="7" t="s">
        <v>17</v>
      </c>
      <c r="E10" s="15">
        <v>5</v>
      </c>
      <c r="F10" s="48">
        <v>316.65</v>
      </c>
      <c r="G10" s="16">
        <v>12.29</v>
      </c>
      <c r="H10" s="17">
        <v>3.794</v>
      </c>
      <c r="I10" s="17">
        <v>6.916</v>
      </c>
      <c r="J10" s="45">
        <f>G10+H10+I10</f>
        <v>23</v>
      </c>
      <c r="K10" s="46">
        <v>15566.51</v>
      </c>
      <c r="L10" s="46">
        <v>4805.48</v>
      </c>
      <c r="M10" s="46">
        <v>8759.81</v>
      </c>
      <c r="N10" s="16">
        <f>K10+L10+M10</f>
        <v>29131.799999999996</v>
      </c>
      <c r="O10" s="16">
        <v>8689.54</v>
      </c>
      <c r="P10" s="16">
        <v>4805.48</v>
      </c>
      <c r="Q10" s="16">
        <v>8689.54</v>
      </c>
      <c r="R10" s="19">
        <f>O10+P10+Q10</f>
        <v>22184.56</v>
      </c>
      <c r="S10" s="16">
        <f>O10</f>
        <v>8689.54</v>
      </c>
      <c r="T10" s="49">
        <v>0</v>
      </c>
      <c r="U10" s="48">
        <f>Q10</f>
        <v>8689.54</v>
      </c>
      <c r="V10" s="16">
        <f>S10+U10</f>
        <v>17379.08</v>
      </c>
      <c r="W10" s="48">
        <f>P10-T10</f>
        <v>4805.48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4:38" s="20" customFormat="1" ht="22.5" customHeight="1">
      <c r="D11" s="7" t="s">
        <v>17</v>
      </c>
      <c r="E11" s="21">
        <v>7</v>
      </c>
      <c r="F11" s="48">
        <v>328.1</v>
      </c>
      <c r="G11" s="16">
        <v>10.29</v>
      </c>
      <c r="H11" s="17">
        <v>3.79</v>
      </c>
      <c r="I11" s="17">
        <v>6.916</v>
      </c>
      <c r="J11" s="2">
        <f>G11+H11+I11</f>
        <v>20.996</v>
      </c>
      <c r="K11" s="16">
        <f>F11*G11</f>
        <v>3376.149</v>
      </c>
      <c r="L11" s="16">
        <v>1244.81</v>
      </c>
      <c r="M11" s="16">
        <f>F11*I11</f>
        <v>2269.1396000000004</v>
      </c>
      <c r="N11" s="16">
        <v>6890.1</v>
      </c>
      <c r="O11" s="16">
        <v>608.03</v>
      </c>
      <c r="P11" s="16">
        <v>608.03</v>
      </c>
      <c r="Q11" s="16">
        <f>O11</f>
        <v>608.03</v>
      </c>
      <c r="R11" s="19">
        <v>1824.1</v>
      </c>
      <c r="S11" s="16">
        <f>O11</f>
        <v>608.03</v>
      </c>
      <c r="T11" s="2">
        <v>0</v>
      </c>
      <c r="U11" s="16">
        <f>Q11</f>
        <v>608.03</v>
      </c>
      <c r="V11" s="16">
        <f>SUM(S11:U11)</f>
        <v>1216.06</v>
      </c>
      <c r="W11" s="48">
        <f>P11-T11</f>
        <v>608.03</v>
      </c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2" spans="4:38" s="20" customFormat="1" ht="22.5" customHeight="1">
      <c r="D12" s="7" t="s">
        <v>17</v>
      </c>
      <c r="E12" s="15">
        <v>9</v>
      </c>
      <c r="F12" s="48">
        <v>327.8</v>
      </c>
      <c r="G12" s="16">
        <v>10.29</v>
      </c>
      <c r="H12" s="17">
        <v>3.79</v>
      </c>
      <c r="I12" s="17">
        <v>6.916</v>
      </c>
      <c r="J12" s="2">
        <f aca="true" t="shared" si="0" ref="J12:J27">G12+H12+I12</f>
        <v>20.996</v>
      </c>
      <c r="K12" s="16">
        <v>13492.25</v>
      </c>
      <c r="L12" s="16">
        <v>4974.69</v>
      </c>
      <c r="M12" s="16">
        <v>9068.26</v>
      </c>
      <c r="N12" s="16">
        <f aca="true" t="shared" si="1" ref="N12:N27">K12+L12+M12</f>
        <v>27535.199999999997</v>
      </c>
      <c r="O12" s="16">
        <v>6817.47</v>
      </c>
      <c r="P12" s="16">
        <v>4974.69</v>
      </c>
      <c r="Q12" s="16">
        <f>O12+0.01</f>
        <v>6817.4800000000005</v>
      </c>
      <c r="R12" s="19">
        <f aca="true" t="shared" si="2" ref="R12:R27">O12+P12+Q12</f>
        <v>18609.64</v>
      </c>
      <c r="S12" s="16">
        <f aca="true" t="shared" si="3" ref="S12:S30">O12</f>
        <v>6817.47</v>
      </c>
      <c r="T12" s="2">
        <v>0</v>
      </c>
      <c r="U12" s="16">
        <f aca="true" t="shared" si="4" ref="U12:U30">Q12</f>
        <v>6817.4800000000005</v>
      </c>
      <c r="V12" s="16">
        <f aca="true" t="shared" si="5" ref="V12:V27">S12+U12</f>
        <v>13634.95</v>
      </c>
      <c r="W12" s="48">
        <f>P12</f>
        <v>4974.69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</row>
    <row r="13" spans="4:38" s="20" customFormat="1" ht="19.5" customHeight="1">
      <c r="D13" s="7" t="s">
        <v>17</v>
      </c>
      <c r="E13" s="15">
        <v>11</v>
      </c>
      <c r="F13" s="48">
        <v>339.43</v>
      </c>
      <c r="G13" s="16">
        <v>10.29</v>
      </c>
      <c r="H13" s="17">
        <v>3.79</v>
      </c>
      <c r="I13" s="17">
        <v>6.916</v>
      </c>
      <c r="J13" s="2">
        <f t="shared" si="0"/>
        <v>20.996</v>
      </c>
      <c r="K13" s="16">
        <v>13970.74</v>
      </c>
      <c r="L13" s="16">
        <v>5151.11</v>
      </c>
      <c r="M13" s="16">
        <v>9389.85</v>
      </c>
      <c r="N13" s="16">
        <f t="shared" si="1"/>
        <v>28511.699999999997</v>
      </c>
      <c r="O13" s="16">
        <v>3255.05</v>
      </c>
      <c r="P13" s="16">
        <v>3255.05</v>
      </c>
      <c r="Q13" s="16">
        <f>O13+0.01</f>
        <v>3255.0600000000004</v>
      </c>
      <c r="R13" s="19">
        <f t="shared" si="2"/>
        <v>9765.16</v>
      </c>
      <c r="S13" s="16">
        <f t="shared" si="3"/>
        <v>3255.05</v>
      </c>
      <c r="T13" s="2">
        <v>0</v>
      </c>
      <c r="U13" s="16">
        <f t="shared" si="4"/>
        <v>3255.0600000000004</v>
      </c>
      <c r="V13" s="16">
        <f t="shared" si="5"/>
        <v>6510.110000000001</v>
      </c>
      <c r="W13" s="48">
        <f>P13</f>
        <v>3255.05</v>
      </c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</row>
    <row r="14" spans="4:38" s="20" customFormat="1" ht="21" customHeight="1">
      <c r="D14" s="7" t="s">
        <v>17</v>
      </c>
      <c r="E14" s="15">
        <v>13</v>
      </c>
      <c r="F14" s="48">
        <v>330.19</v>
      </c>
      <c r="G14" s="16">
        <v>10.29</v>
      </c>
      <c r="H14" s="17">
        <v>3.79</v>
      </c>
      <c r="I14" s="17">
        <v>6.916</v>
      </c>
      <c r="J14" s="2">
        <f t="shared" si="0"/>
        <v>20.996</v>
      </c>
      <c r="K14" s="16">
        <v>13590.66</v>
      </c>
      <c r="L14" s="16">
        <v>5010.98</v>
      </c>
      <c r="M14" s="16">
        <v>9134.4</v>
      </c>
      <c r="N14" s="16">
        <f t="shared" si="1"/>
        <v>27736.04</v>
      </c>
      <c r="O14" s="16">
        <v>4476.2</v>
      </c>
      <c r="P14" s="16">
        <v>4476.2</v>
      </c>
      <c r="Q14" s="16">
        <f>O14-0.01</f>
        <v>4476.19</v>
      </c>
      <c r="R14" s="19">
        <f t="shared" si="2"/>
        <v>13428.59</v>
      </c>
      <c r="S14" s="16">
        <f t="shared" si="3"/>
        <v>4476.2</v>
      </c>
      <c r="T14" s="2">
        <v>0</v>
      </c>
      <c r="U14" s="16">
        <f t="shared" si="4"/>
        <v>4476.19</v>
      </c>
      <c r="V14" s="16">
        <f t="shared" si="5"/>
        <v>8952.39</v>
      </c>
      <c r="W14" s="48">
        <f aca="true" t="shared" si="6" ref="W14:W30">P14-T14</f>
        <v>4476.2</v>
      </c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</row>
    <row r="15" spans="4:38" s="20" customFormat="1" ht="21.75" customHeight="1">
      <c r="D15" s="7" t="s">
        <v>18</v>
      </c>
      <c r="E15" s="15">
        <v>17</v>
      </c>
      <c r="F15" s="48">
        <v>561.7</v>
      </c>
      <c r="G15" s="16">
        <v>16.57</v>
      </c>
      <c r="H15" s="17">
        <v>2.514</v>
      </c>
      <c r="I15" s="17">
        <v>6.916</v>
      </c>
      <c r="J15" s="2">
        <f t="shared" si="0"/>
        <v>26</v>
      </c>
      <c r="K15" s="16">
        <v>37229.48</v>
      </c>
      <c r="L15" s="16">
        <v>5648.46</v>
      </c>
      <c r="M15" s="16">
        <v>15538.86</v>
      </c>
      <c r="N15" s="16">
        <f t="shared" si="1"/>
        <v>58416.8</v>
      </c>
      <c r="O15" s="16">
        <v>24945.69</v>
      </c>
      <c r="P15" s="16">
        <f aca="true" t="shared" si="7" ref="P15:P30">L15</f>
        <v>5648.46</v>
      </c>
      <c r="Q15" s="16">
        <v>15538.87</v>
      </c>
      <c r="R15" s="19">
        <f t="shared" si="2"/>
        <v>46133.02</v>
      </c>
      <c r="S15" s="16">
        <f t="shared" si="3"/>
        <v>24945.69</v>
      </c>
      <c r="T15" s="2">
        <v>0</v>
      </c>
      <c r="U15" s="16">
        <f t="shared" si="4"/>
        <v>15538.87</v>
      </c>
      <c r="V15" s="16">
        <f t="shared" si="5"/>
        <v>40484.56</v>
      </c>
      <c r="W15" s="48">
        <f t="shared" si="6"/>
        <v>5648.46</v>
      </c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</row>
    <row r="16" spans="4:38" s="20" customFormat="1" ht="22.5" customHeight="1">
      <c r="D16" s="7" t="s">
        <v>18</v>
      </c>
      <c r="E16" s="15">
        <v>19</v>
      </c>
      <c r="F16" s="48">
        <v>563.3</v>
      </c>
      <c r="G16" s="16">
        <v>16.57</v>
      </c>
      <c r="H16" s="17">
        <v>2.514</v>
      </c>
      <c r="I16" s="17">
        <v>6.916</v>
      </c>
      <c r="J16" s="2">
        <f t="shared" si="0"/>
        <v>26</v>
      </c>
      <c r="K16" s="16">
        <v>37335.52</v>
      </c>
      <c r="L16" s="16">
        <v>5664.54</v>
      </c>
      <c r="M16" s="16">
        <v>15583.14</v>
      </c>
      <c r="N16" s="16">
        <f t="shared" si="1"/>
        <v>58583.2</v>
      </c>
      <c r="O16" s="16">
        <v>27223.58</v>
      </c>
      <c r="P16" s="16">
        <f t="shared" si="7"/>
        <v>5664.54</v>
      </c>
      <c r="Q16" s="16">
        <v>15583.13</v>
      </c>
      <c r="R16" s="19">
        <f t="shared" si="2"/>
        <v>48471.25</v>
      </c>
      <c r="S16" s="16">
        <f t="shared" si="3"/>
        <v>27223.58</v>
      </c>
      <c r="T16" s="2">
        <v>0</v>
      </c>
      <c r="U16" s="16">
        <f t="shared" si="4"/>
        <v>15583.13</v>
      </c>
      <c r="V16" s="16">
        <f t="shared" si="5"/>
        <v>42806.71</v>
      </c>
      <c r="W16" s="48">
        <f t="shared" si="6"/>
        <v>5664.54</v>
      </c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</row>
    <row r="17" spans="4:38" s="20" customFormat="1" ht="19.5" customHeight="1">
      <c r="D17" s="7" t="s">
        <v>19</v>
      </c>
      <c r="E17" s="15">
        <v>132</v>
      </c>
      <c r="F17" s="48">
        <v>334.2</v>
      </c>
      <c r="G17" s="16">
        <v>10.29</v>
      </c>
      <c r="H17" s="17">
        <v>3.79</v>
      </c>
      <c r="I17" s="17">
        <v>6.916</v>
      </c>
      <c r="J17" s="2">
        <f t="shared" si="0"/>
        <v>20.996</v>
      </c>
      <c r="K17" s="16">
        <v>13755.67</v>
      </c>
      <c r="L17" s="16">
        <v>5071.82</v>
      </c>
      <c r="M17" s="16">
        <v>9245.31</v>
      </c>
      <c r="N17" s="16">
        <f t="shared" si="1"/>
        <v>28072.799999999996</v>
      </c>
      <c r="O17" s="16">
        <v>4611.18</v>
      </c>
      <c r="P17" s="16">
        <v>4611.18</v>
      </c>
      <c r="Q17" s="16">
        <f>O17+0.01</f>
        <v>4611.1900000000005</v>
      </c>
      <c r="R17" s="19">
        <f>O17+P17+Q17</f>
        <v>13833.550000000001</v>
      </c>
      <c r="S17" s="16">
        <f t="shared" si="3"/>
        <v>4611.18</v>
      </c>
      <c r="T17" s="2">
        <v>0</v>
      </c>
      <c r="U17" s="16">
        <f t="shared" si="4"/>
        <v>4611.1900000000005</v>
      </c>
      <c r="V17" s="16">
        <f t="shared" si="5"/>
        <v>9222.37</v>
      </c>
      <c r="W17" s="48">
        <f t="shared" si="6"/>
        <v>4611.18</v>
      </c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4:38" s="20" customFormat="1" ht="22.5" customHeight="1">
      <c r="D18" s="7" t="s">
        <v>19</v>
      </c>
      <c r="E18" s="15">
        <v>134</v>
      </c>
      <c r="F18" s="48">
        <v>331.4</v>
      </c>
      <c r="G18" s="16">
        <v>12.29</v>
      </c>
      <c r="H18" s="17">
        <v>3.794</v>
      </c>
      <c r="I18" s="17">
        <v>6.916</v>
      </c>
      <c r="J18" s="2">
        <f t="shared" si="0"/>
        <v>23</v>
      </c>
      <c r="K18" s="16">
        <v>16291.62</v>
      </c>
      <c r="L18" s="16">
        <v>5029.33</v>
      </c>
      <c r="M18" s="16">
        <v>9167.85</v>
      </c>
      <c r="N18" s="16">
        <f t="shared" si="1"/>
        <v>30488.800000000003</v>
      </c>
      <c r="O18" s="16">
        <v>5972.82</v>
      </c>
      <c r="P18" s="16">
        <f t="shared" si="7"/>
        <v>5029.33</v>
      </c>
      <c r="Q18" s="16">
        <f>O18</f>
        <v>5972.82</v>
      </c>
      <c r="R18" s="19">
        <f t="shared" si="2"/>
        <v>16974.97</v>
      </c>
      <c r="S18" s="16">
        <f t="shared" si="3"/>
        <v>5972.82</v>
      </c>
      <c r="T18" s="2">
        <v>0</v>
      </c>
      <c r="U18" s="16">
        <f t="shared" si="4"/>
        <v>5972.82</v>
      </c>
      <c r="V18" s="16">
        <f t="shared" si="5"/>
        <v>11945.64</v>
      </c>
      <c r="W18" s="48">
        <f t="shared" si="6"/>
        <v>5029.33</v>
      </c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</row>
    <row r="19" spans="4:38" s="20" customFormat="1" ht="22.5" customHeight="1">
      <c r="D19" s="7" t="s">
        <v>19</v>
      </c>
      <c r="E19" s="15">
        <v>136</v>
      </c>
      <c r="F19" s="48">
        <v>331.75</v>
      </c>
      <c r="G19" s="16">
        <v>12.29</v>
      </c>
      <c r="H19" s="17">
        <v>3.794</v>
      </c>
      <c r="I19" s="17">
        <v>6.916</v>
      </c>
      <c r="J19" s="2">
        <f t="shared" si="0"/>
        <v>23</v>
      </c>
      <c r="K19" s="16">
        <v>16308.59</v>
      </c>
      <c r="L19" s="16">
        <v>5034.56</v>
      </c>
      <c r="M19" s="16">
        <v>9177.4</v>
      </c>
      <c r="N19" s="16">
        <f t="shared" si="1"/>
        <v>30520.550000000003</v>
      </c>
      <c r="O19" s="16">
        <v>3573.23</v>
      </c>
      <c r="P19" s="16">
        <v>3573.23</v>
      </c>
      <c r="Q19" s="16">
        <f>O19+0.01</f>
        <v>3573.2400000000002</v>
      </c>
      <c r="R19" s="19">
        <f t="shared" si="2"/>
        <v>10719.7</v>
      </c>
      <c r="S19" s="16">
        <f t="shared" si="3"/>
        <v>3573.23</v>
      </c>
      <c r="T19" s="2">
        <v>0</v>
      </c>
      <c r="U19" s="16">
        <f t="shared" si="4"/>
        <v>3573.2400000000002</v>
      </c>
      <c r="V19" s="16">
        <f t="shared" si="5"/>
        <v>7146.47</v>
      </c>
      <c r="W19" s="48">
        <f t="shared" si="6"/>
        <v>3573.23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</row>
    <row r="20" spans="4:38" s="20" customFormat="1" ht="21" customHeight="1">
      <c r="D20" s="7" t="s">
        <v>19</v>
      </c>
      <c r="E20" s="15">
        <v>138</v>
      </c>
      <c r="F20" s="48">
        <v>335.6</v>
      </c>
      <c r="G20" s="16">
        <v>12.29</v>
      </c>
      <c r="H20" s="17">
        <v>3.794</v>
      </c>
      <c r="I20" s="17">
        <v>6.916</v>
      </c>
      <c r="J20" s="2">
        <f t="shared" si="0"/>
        <v>23</v>
      </c>
      <c r="K20" s="16">
        <v>16498.1</v>
      </c>
      <c r="L20" s="16">
        <v>5093.07</v>
      </c>
      <c r="M20" s="16">
        <v>9284.03</v>
      </c>
      <c r="N20" s="16">
        <f t="shared" si="1"/>
        <v>30875.199999999997</v>
      </c>
      <c r="O20" s="16">
        <v>8036.5</v>
      </c>
      <c r="P20" s="16">
        <f t="shared" si="7"/>
        <v>5093.07</v>
      </c>
      <c r="Q20" s="16">
        <f>O20-0.01</f>
        <v>8036.49</v>
      </c>
      <c r="R20" s="19">
        <f t="shared" si="2"/>
        <v>21166.059999999998</v>
      </c>
      <c r="S20" s="16">
        <f t="shared" si="3"/>
        <v>8036.5</v>
      </c>
      <c r="T20" s="2">
        <v>0</v>
      </c>
      <c r="U20" s="16">
        <f t="shared" si="4"/>
        <v>8036.49</v>
      </c>
      <c r="V20" s="16">
        <f t="shared" si="5"/>
        <v>16072.99</v>
      </c>
      <c r="W20" s="48">
        <f t="shared" si="6"/>
        <v>5093.07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</row>
    <row r="21" spans="4:38" s="20" customFormat="1" ht="21" customHeight="1">
      <c r="D21" s="7" t="s">
        <v>19</v>
      </c>
      <c r="E21" s="15">
        <v>140</v>
      </c>
      <c r="F21" s="48">
        <v>336.41</v>
      </c>
      <c r="G21" s="16">
        <v>12.29</v>
      </c>
      <c r="H21" s="17">
        <v>3.794</v>
      </c>
      <c r="I21" s="17">
        <v>6.916</v>
      </c>
      <c r="J21" s="2">
        <f t="shared" si="0"/>
        <v>23</v>
      </c>
      <c r="K21" s="16">
        <v>16538.02</v>
      </c>
      <c r="L21" s="16">
        <v>5105.39</v>
      </c>
      <c r="M21" s="16">
        <v>9306.5</v>
      </c>
      <c r="N21" s="16">
        <f t="shared" si="1"/>
        <v>30949.91</v>
      </c>
      <c r="O21" s="16">
        <v>2903.68</v>
      </c>
      <c r="P21" s="16">
        <v>2903.68</v>
      </c>
      <c r="Q21" s="16">
        <f>O21-0.01</f>
        <v>2903.6699999999996</v>
      </c>
      <c r="R21" s="19">
        <f t="shared" si="2"/>
        <v>8711.029999999999</v>
      </c>
      <c r="S21" s="16">
        <f t="shared" si="3"/>
        <v>2903.68</v>
      </c>
      <c r="T21" s="2">
        <v>0</v>
      </c>
      <c r="U21" s="16">
        <f t="shared" si="4"/>
        <v>2903.6699999999996</v>
      </c>
      <c r="V21" s="16">
        <f t="shared" si="5"/>
        <v>5807.349999999999</v>
      </c>
      <c r="W21" s="48">
        <f t="shared" si="6"/>
        <v>2903.68</v>
      </c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</row>
    <row r="22" spans="4:38" s="20" customFormat="1" ht="19.5" customHeight="1">
      <c r="D22" s="7" t="s">
        <v>19</v>
      </c>
      <c r="E22" s="15">
        <v>142</v>
      </c>
      <c r="F22" s="48">
        <v>330.4</v>
      </c>
      <c r="G22" s="16">
        <v>10.29</v>
      </c>
      <c r="H22" s="17">
        <v>3.79</v>
      </c>
      <c r="I22" s="17">
        <v>6.916</v>
      </c>
      <c r="J22" s="2">
        <f t="shared" si="0"/>
        <v>20.996</v>
      </c>
      <c r="K22" s="16">
        <v>13599.26</v>
      </c>
      <c r="L22" s="16">
        <v>5014.15</v>
      </c>
      <c r="M22" s="16">
        <v>9140.19</v>
      </c>
      <c r="N22" s="16">
        <f t="shared" si="1"/>
        <v>27753.6</v>
      </c>
      <c r="O22" s="16">
        <v>9478.77</v>
      </c>
      <c r="P22" s="16">
        <f t="shared" si="7"/>
        <v>5014.15</v>
      </c>
      <c r="Q22" s="16">
        <v>9140.19</v>
      </c>
      <c r="R22" s="19">
        <f t="shared" si="2"/>
        <v>23633.11</v>
      </c>
      <c r="S22" s="16">
        <f t="shared" si="3"/>
        <v>9478.77</v>
      </c>
      <c r="T22" s="2">
        <v>0</v>
      </c>
      <c r="U22" s="16">
        <f t="shared" si="4"/>
        <v>9140.19</v>
      </c>
      <c r="V22" s="16">
        <f t="shared" si="5"/>
        <v>18618.96</v>
      </c>
      <c r="W22" s="48">
        <f t="shared" si="6"/>
        <v>5014.15</v>
      </c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</row>
    <row r="23" spans="4:38" s="20" customFormat="1" ht="19.5" customHeight="1">
      <c r="D23" s="7" t="s">
        <v>19</v>
      </c>
      <c r="E23" s="15">
        <v>154</v>
      </c>
      <c r="F23" s="48">
        <v>324.3</v>
      </c>
      <c r="G23" s="16">
        <v>10.29</v>
      </c>
      <c r="H23" s="17">
        <v>3.79</v>
      </c>
      <c r="I23" s="17">
        <v>6.916</v>
      </c>
      <c r="J23" s="2">
        <f t="shared" si="0"/>
        <v>20.996</v>
      </c>
      <c r="K23" s="16">
        <v>13348.19</v>
      </c>
      <c r="L23" s="16">
        <v>4921.58</v>
      </c>
      <c r="M23" s="16">
        <v>8971.44</v>
      </c>
      <c r="N23" s="16">
        <v>27241.2</v>
      </c>
      <c r="O23" s="16">
        <v>5643.2</v>
      </c>
      <c r="P23" s="16">
        <f t="shared" si="7"/>
        <v>4921.58</v>
      </c>
      <c r="Q23" s="16">
        <f>O23+0.01</f>
        <v>5643.21</v>
      </c>
      <c r="R23" s="19">
        <f t="shared" si="2"/>
        <v>16207.989999999998</v>
      </c>
      <c r="S23" s="16">
        <f t="shared" si="3"/>
        <v>5643.2</v>
      </c>
      <c r="T23" s="2">
        <v>0</v>
      </c>
      <c r="U23" s="16">
        <f t="shared" si="4"/>
        <v>5643.21</v>
      </c>
      <c r="V23" s="16">
        <f t="shared" si="5"/>
        <v>11286.41</v>
      </c>
      <c r="W23" s="48">
        <f t="shared" si="6"/>
        <v>4921.58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4:38" s="20" customFormat="1" ht="21" customHeight="1">
      <c r="D24" s="7" t="s">
        <v>19</v>
      </c>
      <c r="E24" s="15">
        <v>156</v>
      </c>
      <c r="F24" s="48">
        <v>328.43</v>
      </c>
      <c r="G24" s="16">
        <v>10.29</v>
      </c>
      <c r="H24" s="17">
        <v>3.79</v>
      </c>
      <c r="I24" s="17">
        <v>6.916</v>
      </c>
      <c r="J24" s="2">
        <f t="shared" si="0"/>
        <v>20.996</v>
      </c>
      <c r="K24" s="16">
        <v>13517.97</v>
      </c>
      <c r="L24" s="16">
        <v>4984.18</v>
      </c>
      <c r="M24" s="16">
        <v>9085.55</v>
      </c>
      <c r="N24" s="16">
        <f t="shared" si="1"/>
        <v>27587.7</v>
      </c>
      <c r="O24" s="16">
        <v>7204.49</v>
      </c>
      <c r="P24" s="16">
        <f t="shared" si="7"/>
        <v>4984.18</v>
      </c>
      <c r="Q24" s="16">
        <f>O24-0.01</f>
        <v>7204.48</v>
      </c>
      <c r="R24" s="19">
        <f t="shared" si="2"/>
        <v>19393.15</v>
      </c>
      <c r="S24" s="16">
        <f t="shared" si="3"/>
        <v>7204.49</v>
      </c>
      <c r="T24" s="2">
        <v>0</v>
      </c>
      <c r="U24" s="16">
        <f t="shared" si="4"/>
        <v>7204.48</v>
      </c>
      <c r="V24" s="16">
        <f t="shared" si="5"/>
        <v>14408.97</v>
      </c>
      <c r="W24" s="48">
        <f t="shared" si="6"/>
        <v>4984.18</v>
      </c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4:38" s="20" customFormat="1" ht="21" customHeight="1">
      <c r="D25" s="7" t="s">
        <v>19</v>
      </c>
      <c r="E25" s="15">
        <v>158</v>
      </c>
      <c r="F25" s="48">
        <v>323.16</v>
      </c>
      <c r="G25" s="16">
        <v>10.29</v>
      </c>
      <c r="H25" s="17">
        <v>3.79</v>
      </c>
      <c r="I25" s="17">
        <v>6.916</v>
      </c>
      <c r="J25" s="2">
        <f t="shared" si="0"/>
        <v>20.996</v>
      </c>
      <c r="K25" s="16">
        <v>13301.38</v>
      </c>
      <c r="L25" s="16">
        <v>4904.32</v>
      </c>
      <c r="M25" s="16">
        <v>8939.97</v>
      </c>
      <c r="N25" s="16">
        <f t="shared" si="1"/>
        <v>27145.67</v>
      </c>
      <c r="O25" s="16">
        <v>4563.85</v>
      </c>
      <c r="P25" s="16">
        <v>4563.84</v>
      </c>
      <c r="Q25" s="16">
        <f>O25-0.01</f>
        <v>4563.84</v>
      </c>
      <c r="R25" s="19">
        <f t="shared" si="2"/>
        <v>13691.53</v>
      </c>
      <c r="S25" s="16">
        <f t="shared" si="3"/>
        <v>4563.85</v>
      </c>
      <c r="T25" s="2">
        <v>0</v>
      </c>
      <c r="U25" s="16">
        <f t="shared" si="4"/>
        <v>4563.84</v>
      </c>
      <c r="V25" s="16">
        <f t="shared" si="5"/>
        <v>9127.69</v>
      </c>
      <c r="W25" s="48">
        <f t="shared" si="6"/>
        <v>4563.84</v>
      </c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4:38" s="20" customFormat="1" ht="21.75" customHeight="1">
      <c r="D26" s="7" t="s">
        <v>19</v>
      </c>
      <c r="E26" s="15">
        <v>160</v>
      </c>
      <c r="F26" s="48">
        <v>326.7</v>
      </c>
      <c r="G26" s="16">
        <v>10.29</v>
      </c>
      <c r="H26" s="17">
        <v>3.79</v>
      </c>
      <c r="I26" s="17">
        <v>6.916</v>
      </c>
      <c r="J26" s="2">
        <f t="shared" si="0"/>
        <v>20.996</v>
      </c>
      <c r="K26" s="16">
        <v>13446.97</v>
      </c>
      <c r="L26" s="16">
        <v>4958</v>
      </c>
      <c r="M26" s="16">
        <v>9037.83</v>
      </c>
      <c r="N26" s="16">
        <f t="shared" si="1"/>
        <v>27442.800000000003</v>
      </c>
      <c r="O26" s="16">
        <v>5468.43</v>
      </c>
      <c r="P26" s="16">
        <f t="shared" si="7"/>
        <v>4958</v>
      </c>
      <c r="Q26" s="16">
        <f>O26-0.01</f>
        <v>5468.42</v>
      </c>
      <c r="R26" s="19">
        <f>O26+P26+Q26</f>
        <v>15894.85</v>
      </c>
      <c r="S26" s="16">
        <f t="shared" si="3"/>
        <v>5468.43</v>
      </c>
      <c r="T26" s="2">
        <v>0</v>
      </c>
      <c r="U26" s="16">
        <f t="shared" si="4"/>
        <v>5468.42</v>
      </c>
      <c r="V26" s="16">
        <f t="shared" si="5"/>
        <v>10936.85</v>
      </c>
      <c r="W26" s="48">
        <f t="shared" si="6"/>
        <v>4958</v>
      </c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4:38" s="20" customFormat="1" ht="24" customHeight="1">
      <c r="D27" s="7" t="s">
        <v>19</v>
      </c>
      <c r="E27" s="15">
        <v>162</v>
      </c>
      <c r="F27" s="48">
        <v>334.59</v>
      </c>
      <c r="G27" s="16">
        <v>10.29</v>
      </c>
      <c r="H27" s="17">
        <v>3.79</v>
      </c>
      <c r="I27" s="17">
        <v>6.916</v>
      </c>
      <c r="J27" s="2">
        <f t="shared" si="0"/>
        <v>20.996</v>
      </c>
      <c r="K27" s="16">
        <v>13771.79</v>
      </c>
      <c r="L27" s="16">
        <v>5077.76</v>
      </c>
      <c r="M27" s="16">
        <v>9256.14</v>
      </c>
      <c r="N27" s="16">
        <f t="shared" si="1"/>
        <v>28105.690000000002</v>
      </c>
      <c r="O27" s="16">
        <v>13771.79</v>
      </c>
      <c r="P27" s="16">
        <f t="shared" si="7"/>
        <v>5077.76</v>
      </c>
      <c r="Q27" s="16">
        <v>9256.14</v>
      </c>
      <c r="R27" s="19">
        <f t="shared" si="2"/>
        <v>28105.690000000002</v>
      </c>
      <c r="S27" s="16">
        <f t="shared" si="3"/>
        <v>13771.79</v>
      </c>
      <c r="T27" s="2">
        <v>0</v>
      </c>
      <c r="U27" s="16">
        <f t="shared" si="4"/>
        <v>9256.14</v>
      </c>
      <c r="V27" s="16">
        <f t="shared" si="5"/>
        <v>23027.93</v>
      </c>
      <c r="W27" s="48">
        <f t="shared" si="6"/>
        <v>5077.76</v>
      </c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4:38" s="20" customFormat="1" ht="22.5" customHeight="1">
      <c r="D28" s="7" t="s">
        <v>20</v>
      </c>
      <c r="E28" s="15">
        <v>7</v>
      </c>
      <c r="F28" s="48">
        <v>730.4</v>
      </c>
      <c r="G28" s="16">
        <v>16.57</v>
      </c>
      <c r="H28" s="17">
        <v>2.514</v>
      </c>
      <c r="I28" s="17">
        <v>6.916</v>
      </c>
      <c r="J28" s="2">
        <f>SUM(G28:I28)</f>
        <v>26</v>
      </c>
      <c r="K28" s="16">
        <v>48410.91</v>
      </c>
      <c r="L28" s="16">
        <v>7344.9</v>
      </c>
      <c r="M28" s="16">
        <v>20205.79</v>
      </c>
      <c r="N28" s="16">
        <f>SUM(K28:M28)</f>
        <v>75961.6</v>
      </c>
      <c r="O28" s="16">
        <v>23879.99</v>
      </c>
      <c r="P28" s="16">
        <f t="shared" si="7"/>
        <v>7344.9</v>
      </c>
      <c r="Q28" s="16">
        <v>20205.79</v>
      </c>
      <c r="R28" s="19">
        <f>SUM(O28:Q28)</f>
        <v>51430.68</v>
      </c>
      <c r="S28" s="16">
        <f t="shared" si="3"/>
        <v>23879.99</v>
      </c>
      <c r="T28" s="2">
        <v>0</v>
      </c>
      <c r="U28" s="16">
        <f t="shared" si="4"/>
        <v>20205.79</v>
      </c>
      <c r="V28" s="16">
        <f>SUM(S28:U28)</f>
        <v>44085.78</v>
      </c>
      <c r="W28" s="48">
        <f t="shared" si="6"/>
        <v>7344.9</v>
      </c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4:38" s="20" customFormat="1" ht="21.75" customHeight="1">
      <c r="D29" s="7" t="s">
        <v>20</v>
      </c>
      <c r="E29" s="15">
        <v>9</v>
      </c>
      <c r="F29" s="48">
        <v>725.7</v>
      </c>
      <c r="G29" s="16">
        <v>16.57</v>
      </c>
      <c r="H29" s="17">
        <v>2.514</v>
      </c>
      <c r="I29" s="17">
        <v>6.916</v>
      </c>
      <c r="J29" s="2">
        <f>SUM(G29:I29)</f>
        <v>26</v>
      </c>
      <c r="K29" s="16">
        <v>48099.4</v>
      </c>
      <c r="L29" s="16">
        <v>7297.64</v>
      </c>
      <c r="M29" s="16">
        <v>20075.76</v>
      </c>
      <c r="N29" s="16">
        <f>SUM(K29:M29)</f>
        <v>75472.8</v>
      </c>
      <c r="O29" s="16">
        <v>16709.09</v>
      </c>
      <c r="P29" s="16">
        <f t="shared" si="7"/>
        <v>7297.64</v>
      </c>
      <c r="Q29" s="16">
        <f>O29</f>
        <v>16709.09</v>
      </c>
      <c r="R29" s="19">
        <f>SUM(O29:Q29)</f>
        <v>40715.82</v>
      </c>
      <c r="S29" s="16">
        <f t="shared" si="3"/>
        <v>16709.09</v>
      </c>
      <c r="T29" s="2">
        <v>0</v>
      </c>
      <c r="U29" s="16">
        <f t="shared" si="4"/>
        <v>16709.09</v>
      </c>
      <c r="V29" s="16">
        <f>SUM(S29:U29)</f>
        <v>33418.18</v>
      </c>
      <c r="W29" s="48">
        <f t="shared" si="6"/>
        <v>7297.64</v>
      </c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4:38" s="20" customFormat="1" ht="21.75" customHeight="1">
      <c r="D30" s="7" t="s">
        <v>20</v>
      </c>
      <c r="E30" s="15">
        <v>11</v>
      </c>
      <c r="F30" s="48">
        <v>989.25</v>
      </c>
      <c r="G30" s="16">
        <v>16.57</v>
      </c>
      <c r="H30" s="17">
        <v>2.514</v>
      </c>
      <c r="I30" s="17">
        <v>6.916</v>
      </c>
      <c r="J30" s="2">
        <f>SUM(G30:I30)</f>
        <v>26</v>
      </c>
      <c r="K30" s="16">
        <v>65567.49</v>
      </c>
      <c r="L30" s="16">
        <v>9947.9</v>
      </c>
      <c r="M30" s="16">
        <v>27366.61</v>
      </c>
      <c r="N30" s="16">
        <f>SUM(K30:M30)</f>
        <v>102882</v>
      </c>
      <c r="O30" s="16">
        <v>37218.29</v>
      </c>
      <c r="P30" s="16">
        <f t="shared" si="7"/>
        <v>9947.9</v>
      </c>
      <c r="Q30" s="16">
        <v>27366.61</v>
      </c>
      <c r="R30" s="19">
        <f>SUM(O30:Q30)</f>
        <v>74532.8</v>
      </c>
      <c r="S30" s="16">
        <f t="shared" si="3"/>
        <v>37218.29</v>
      </c>
      <c r="T30" s="2">
        <v>0</v>
      </c>
      <c r="U30" s="16">
        <f t="shared" si="4"/>
        <v>27366.61</v>
      </c>
      <c r="V30" s="16">
        <f>SUM(S30:U30)</f>
        <v>64584.9</v>
      </c>
      <c r="W30" s="48">
        <f t="shared" si="6"/>
        <v>9947.9</v>
      </c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4:23" ht="12">
      <c r="D31" s="8" t="s">
        <v>22</v>
      </c>
      <c r="E31" s="8"/>
      <c r="F31" s="50">
        <f>SUM(F8:F30)</f>
        <v>10181.310000000001</v>
      </c>
      <c r="G31" s="50"/>
      <c r="H31" s="50"/>
      <c r="I31" s="50"/>
      <c r="J31" s="51"/>
      <c r="K31" s="50">
        <f aca="true" t="shared" si="8" ref="K31:W31">SUM(K8:K30)</f>
        <v>539678.4689999999</v>
      </c>
      <c r="L31" s="50">
        <f t="shared" si="8"/>
        <v>127356.72999999998</v>
      </c>
      <c r="M31" s="50">
        <f t="shared" si="8"/>
        <v>274848.36960000003</v>
      </c>
      <c r="N31" s="50">
        <f t="shared" si="8"/>
        <v>941883.5599999999</v>
      </c>
      <c r="O31" s="50">
        <f t="shared" si="8"/>
        <v>284628.845</v>
      </c>
      <c r="P31" s="50">
        <f t="shared" si="8"/>
        <v>119824.94999999998</v>
      </c>
      <c r="Q31" s="50">
        <f t="shared" si="8"/>
        <v>221153.68500000006</v>
      </c>
      <c r="R31" s="50">
        <f t="shared" si="8"/>
        <v>625607.5</v>
      </c>
      <c r="S31" s="50">
        <f t="shared" si="8"/>
        <v>284628.845</v>
      </c>
      <c r="T31" s="51">
        <f t="shared" si="8"/>
        <v>0</v>
      </c>
      <c r="U31" s="50">
        <f t="shared" si="8"/>
        <v>221153.68500000006</v>
      </c>
      <c r="V31" s="50">
        <f t="shared" si="8"/>
        <v>505782.52999999997</v>
      </c>
      <c r="W31" s="48">
        <f t="shared" si="8"/>
        <v>119824.94999999998</v>
      </c>
    </row>
    <row r="53" spans="6:10" s="24" customFormat="1" ht="12">
      <c r="F53" s="27"/>
      <c r="J53" s="28"/>
    </row>
    <row r="54" spans="4:10" s="24" customFormat="1" ht="12">
      <c r="D54" s="26"/>
      <c r="E54" s="26"/>
      <c r="F54" s="29"/>
      <c r="G54" s="26"/>
      <c r="J54" s="28"/>
    </row>
    <row r="55" spans="4:10" s="24" customFormat="1" ht="12">
      <c r="D55" s="26"/>
      <c r="E55" s="26"/>
      <c r="F55" s="29"/>
      <c r="G55" s="26"/>
      <c r="J55" s="28"/>
    </row>
    <row r="56" spans="4:10" s="24" customFormat="1" ht="12">
      <c r="D56" s="26"/>
      <c r="E56" s="26"/>
      <c r="F56" s="29"/>
      <c r="G56" s="26"/>
      <c r="J56" s="28"/>
    </row>
    <row r="57" spans="4:10" s="24" customFormat="1" ht="12">
      <c r="D57" s="26"/>
      <c r="E57" s="26"/>
      <c r="F57" s="29"/>
      <c r="G57" s="26"/>
      <c r="J57" s="28"/>
    </row>
    <row r="58" spans="4:10" s="24" customFormat="1" ht="12">
      <c r="D58" s="26"/>
      <c r="E58" s="26"/>
      <c r="F58" s="29"/>
      <c r="G58" s="26"/>
      <c r="J58" s="28"/>
    </row>
    <row r="59" spans="4:10" s="24" customFormat="1" ht="12">
      <c r="D59" s="26"/>
      <c r="E59" s="26"/>
      <c r="F59" s="29"/>
      <c r="G59" s="26"/>
      <c r="J59" s="28"/>
    </row>
    <row r="60" spans="4:10" s="24" customFormat="1" ht="12">
      <c r="D60" s="26"/>
      <c r="E60" s="26"/>
      <c r="F60" s="29"/>
      <c r="G60" s="26"/>
      <c r="J60" s="28"/>
    </row>
    <row r="61" spans="4:10" s="24" customFormat="1" ht="12">
      <c r="D61" s="26"/>
      <c r="E61" s="26"/>
      <c r="F61" s="29"/>
      <c r="G61" s="26"/>
      <c r="J61" s="28"/>
    </row>
    <row r="62" spans="4:10" s="24" customFormat="1" ht="12">
      <c r="D62" s="26"/>
      <c r="E62" s="26"/>
      <c r="F62" s="29"/>
      <c r="G62" s="26"/>
      <c r="J62" s="28"/>
    </row>
    <row r="63" spans="4:10" s="24" customFormat="1" ht="12">
      <c r="D63" s="26"/>
      <c r="E63" s="26"/>
      <c r="F63" s="29"/>
      <c r="G63" s="26"/>
      <c r="J63" s="28"/>
    </row>
    <row r="64" spans="4:10" s="24" customFormat="1" ht="12">
      <c r="D64" s="26"/>
      <c r="E64" s="26"/>
      <c r="F64" s="29"/>
      <c r="G64" s="26"/>
      <c r="J64" s="28"/>
    </row>
    <row r="65" spans="4:10" s="24" customFormat="1" ht="12">
      <c r="D65" s="26"/>
      <c r="E65" s="26"/>
      <c r="F65" s="29"/>
      <c r="G65" s="26"/>
      <c r="J65" s="28"/>
    </row>
    <row r="66" spans="4:10" s="24" customFormat="1" ht="12">
      <c r="D66" s="26"/>
      <c r="E66" s="26"/>
      <c r="F66" s="29"/>
      <c r="G66" s="26"/>
      <c r="J66" s="28"/>
    </row>
    <row r="67" spans="4:10" s="24" customFormat="1" ht="12">
      <c r="D67" s="26"/>
      <c r="E67" s="26"/>
      <c r="F67" s="29"/>
      <c r="G67" s="26"/>
      <c r="J67" s="28"/>
    </row>
    <row r="68" spans="4:10" s="24" customFormat="1" ht="12">
      <c r="D68" s="26"/>
      <c r="E68" s="26"/>
      <c r="F68" s="29"/>
      <c r="G68" s="26"/>
      <c r="J68" s="28"/>
    </row>
    <row r="69" spans="4:10" s="24" customFormat="1" ht="12">
      <c r="D69" s="26"/>
      <c r="E69" s="26"/>
      <c r="F69" s="29"/>
      <c r="G69" s="26"/>
      <c r="J69" s="28"/>
    </row>
    <row r="70" spans="4:10" s="24" customFormat="1" ht="12">
      <c r="D70" s="26"/>
      <c r="E70" s="26"/>
      <c r="F70" s="29"/>
      <c r="G70" s="26"/>
      <c r="J70" s="28"/>
    </row>
    <row r="71" spans="4:10" s="24" customFormat="1" ht="12">
      <c r="D71" s="26"/>
      <c r="E71" s="26"/>
      <c r="F71" s="29"/>
      <c r="G71" s="26"/>
      <c r="J71" s="28"/>
    </row>
    <row r="72" spans="4:10" s="24" customFormat="1" ht="12">
      <c r="D72" s="26"/>
      <c r="E72" s="26"/>
      <c r="F72" s="29"/>
      <c r="G72" s="26"/>
      <c r="J72" s="28"/>
    </row>
    <row r="73" spans="4:10" s="24" customFormat="1" ht="12">
      <c r="D73" s="26"/>
      <c r="E73" s="26"/>
      <c r="F73" s="29"/>
      <c r="G73" s="26"/>
      <c r="J73" s="28"/>
    </row>
    <row r="74" spans="4:10" s="24" customFormat="1" ht="12">
      <c r="D74" s="26"/>
      <c r="E74" s="26"/>
      <c r="F74" s="29"/>
      <c r="G74" s="26"/>
      <c r="J74" s="28"/>
    </row>
    <row r="75" spans="4:10" s="24" customFormat="1" ht="12">
      <c r="D75" s="26"/>
      <c r="E75" s="26"/>
      <c r="F75" s="29"/>
      <c r="G75" s="26"/>
      <c r="J75" s="28"/>
    </row>
    <row r="76" spans="4:10" s="24" customFormat="1" ht="12">
      <c r="D76" s="26"/>
      <c r="E76" s="26"/>
      <c r="F76" s="29"/>
      <c r="G76" s="26"/>
      <c r="J76" s="28"/>
    </row>
    <row r="77" spans="4:10" s="24" customFormat="1" ht="12">
      <c r="D77" s="26"/>
      <c r="E77" s="26"/>
      <c r="F77" s="29"/>
      <c r="G77" s="26"/>
      <c r="J77" s="28"/>
    </row>
    <row r="78" spans="4:10" s="24" customFormat="1" ht="12">
      <c r="D78" s="26"/>
      <c r="E78" s="26"/>
      <c r="F78" s="29"/>
      <c r="G78" s="26"/>
      <c r="J78" s="28"/>
    </row>
    <row r="79" spans="4:10" s="24" customFormat="1" ht="12">
      <c r="D79" s="26"/>
      <c r="E79" s="26"/>
      <c r="F79" s="29"/>
      <c r="G79" s="26"/>
      <c r="J79" s="28"/>
    </row>
    <row r="80" spans="4:10" s="24" customFormat="1" ht="12">
      <c r="D80" s="26"/>
      <c r="E80" s="26"/>
      <c r="F80" s="29"/>
      <c r="G80" s="26"/>
      <c r="J80" s="28"/>
    </row>
    <row r="81" spans="4:10" s="24" customFormat="1" ht="12">
      <c r="D81" s="26"/>
      <c r="E81" s="26"/>
      <c r="F81" s="29"/>
      <c r="G81" s="26"/>
      <c r="J81" s="28"/>
    </row>
    <row r="82" spans="4:10" s="24" customFormat="1" ht="12">
      <c r="D82" s="26"/>
      <c r="E82" s="26"/>
      <c r="F82" s="29"/>
      <c r="G82" s="26"/>
      <c r="J82" s="28"/>
    </row>
    <row r="83" spans="4:10" s="24" customFormat="1" ht="12">
      <c r="D83" s="26"/>
      <c r="E83" s="26"/>
      <c r="F83" s="29"/>
      <c r="G83" s="26"/>
      <c r="J83" s="28"/>
    </row>
    <row r="84" spans="4:10" s="24" customFormat="1" ht="12">
      <c r="D84" s="26"/>
      <c r="E84" s="26"/>
      <c r="F84" s="29"/>
      <c r="G84" s="26"/>
      <c r="J84" s="28"/>
    </row>
    <row r="85" spans="4:10" s="24" customFormat="1" ht="12">
      <c r="D85" s="26"/>
      <c r="E85" s="26"/>
      <c r="F85" s="29"/>
      <c r="G85" s="26"/>
      <c r="J85" s="28"/>
    </row>
    <row r="86" spans="4:10" s="24" customFormat="1" ht="12">
      <c r="D86" s="26"/>
      <c r="E86" s="26"/>
      <c r="F86" s="29"/>
      <c r="G86" s="26"/>
      <c r="J86" s="28"/>
    </row>
    <row r="87" spans="4:10" s="24" customFormat="1" ht="12">
      <c r="D87" s="26"/>
      <c r="E87" s="26"/>
      <c r="F87" s="29"/>
      <c r="G87" s="26"/>
      <c r="J87" s="28"/>
    </row>
    <row r="88" spans="4:10" s="24" customFormat="1" ht="12">
      <c r="D88" s="26"/>
      <c r="E88" s="26"/>
      <c r="F88" s="29"/>
      <c r="G88" s="26"/>
      <c r="J88" s="28"/>
    </row>
    <row r="89" spans="4:10" s="24" customFormat="1" ht="12">
      <c r="D89" s="26"/>
      <c r="E89" s="26"/>
      <c r="F89" s="29"/>
      <c r="G89" s="26"/>
      <c r="J89" s="28"/>
    </row>
    <row r="90" spans="4:10" s="24" customFormat="1" ht="12">
      <c r="D90" s="26"/>
      <c r="E90" s="26"/>
      <c r="F90" s="29"/>
      <c r="G90" s="26"/>
      <c r="J90" s="28"/>
    </row>
    <row r="91" spans="4:10" s="24" customFormat="1" ht="12">
      <c r="D91" s="26"/>
      <c r="E91" s="26"/>
      <c r="F91" s="29"/>
      <c r="G91" s="26"/>
      <c r="J91" s="28"/>
    </row>
    <row r="92" spans="6:10" s="24" customFormat="1" ht="12">
      <c r="F92" s="27"/>
      <c r="J92" s="28"/>
    </row>
    <row r="93" spans="6:10" s="24" customFormat="1" ht="12">
      <c r="F93" s="27"/>
      <c r="J93" s="28"/>
    </row>
    <row r="94" spans="6:10" s="24" customFormat="1" ht="12">
      <c r="F94" s="27"/>
      <c r="J94" s="28"/>
    </row>
    <row r="95" spans="6:10" s="24" customFormat="1" ht="12">
      <c r="F95" s="27"/>
      <c r="J95" s="28"/>
    </row>
    <row r="96" spans="6:10" s="24" customFormat="1" ht="12">
      <c r="F96" s="27"/>
      <c r="J96" s="28"/>
    </row>
    <row r="97" spans="6:10" s="24" customFormat="1" ht="12">
      <c r="F97" s="27"/>
      <c r="J97" s="28"/>
    </row>
    <row r="98" spans="6:10" s="24" customFormat="1" ht="12">
      <c r="F98" s="27"/>
      <c r="J98" s="28"/>
    </row>
    <row r="99" spans="6:10" s="24" customFormat="1" ht="12">
      <c r="F99" s="27"/>
      <c r="J99" s="28"/>
    </row>
    <row r="100" spans="6:10" s="24" customFormat="1" ht="12">
      <c r="F100" s="27"/>
      <c r="J100" s="28"/>
    </row>
    <row r="101" spans="6:10" s="24" customFormat="1" ht="12">
      <c r="F101" s="27"/>
      <c r="J101" s="28"/>
    </row>
    <row r="102" spans="6:10" s="24" customFormat="1" ht="12">
      <c r="F102" s="27"/>
      <c r="J102" s="28"/>
    </row>
    <row r="103" spans="6:10" s="24" customFormat="1" ht="12">
      <c r="F103" s="27"/>
      <c r="J103" s="28"/>
    </row>
    <row r="104" spans="6:10" s="24" customFormat="1" ht="12">
      <c r="F104" s="27"/>
      <c r="J104" s="28"/>
    </row>
    <row r="105" spans="6:10" s="24" customFormat="1" ht="12">
      <c r="F105" s="27"/>
      <c r="J105" s="28"/>
    </row>
    <row r="106" spans="6:10" s="24" customFormat="1" ht="12">
      <c r="F106" s="27"/>
      <c r="J106" s="28"/>
    </row>
    <row r="107" spans="6:10" s="24" customFormat="1" ht="12">
      <c r="F107" s="27"/>
      <c r="J107" s="28"/>
    </row>
    <row r="108" spans="6:10" s="24" customFormat="1" ht="12">
      <c r="F108" s="27"/>
      <c r="J108" s="28"/>
    </row>
    <row r="109" spans="6:10" s="24" customFormat="1" ht="12">
      <c r="F109" s="27"/>
      <c r="J109" s="28"/>
    </row>
    <row r="110" spans="6:10" s="24" customFormat="1" ht="12">
      <c r="F110" s="27"/>
      <c r="J110" s="28"/>
    </row>
    <row r="111" spans="6:10" s="24" customFormat="1" ht="12">
      <c r="F111" s="27"/>
      <c r="J111" s="28"/>
    </row>
    <row r="112" spans="6:10" s="24" customFormat="1" ht="12">
      <c r="F112" s="27"/>
      <c r="J112" s="28"/>
    </row>
    <row r="113" spans="6:10" s="24" customFormat="1" ht="12">
      <c r="F113" s="27"/>
      <c r="J113" s="28"/>
    </row>
    <row r="114" spans="6:10" s="24" customFormat="1" ht="12">
      <c r="F114" s="27"/>
      <c r="J114" s="28"/>
    </row>
    <row r="115" spans="6:10" s="24" customFormat="1" ht="12">
      <c r="F115" s="27"/>
      <c r="J115" s="28"/>
    </row>
    <row r="116" spans="6:10" s="24" customFormat="1" ht="12">
      <c r="F116" s="27"/>
      <c r="J116" s="28"/>
    </row>
    <row r="117" spans="6:10" s="24" customFormat="1" ht="12">
      <c r="F117" s="27"/>
      <c r="J117" s="28"/>
    </row>
    <row r="118" spans="6:10" s="24" customFormat="1" ht="12">
      <c r="F118" s="27"/>
      <c r="J118" s="28"/>
    </row>
    <row r="119" spans="6:10" s="24" customFormat="1" ht="12">
      <c r="F119" s="27"/>
      <c r="J119" s="28"/>
    </row>
    <row r="120" spans="6:10" s="24" customFormat="1" ht="12">
      <c r="F120" s="27"/>
      <c r="J120" s="28"/>
    </row>
    <row r="121" spans="6:10" s="24" customFormat="1" ht="12">
      <c r="F121" s="27"/>
      <c r="J121" s="28"/>
    </row>
    <row r="122" spans="6:10" s="24" customFormat="1" ht="12">
      <c r="F122" s="27"/>
      <c r="J122" s="28"/>
    </row>
    <row r="123" spans="6:10" s="24" customFormat="1" ht="12">
      <c r="F123" s="27"/>
      <c r="J123" s="28"/>
    </row>
    <row r="124" spans="6:10" s="24" customFormat="1" ht="12">
      <c r="F124" s="27"/>
      <c r="J124" s="28"/>
    </row>
    <row r="125" spans="6:10" s="24" customFormat="1" ht="12">
      <c r="F125" s="27"/>
      <c r="J125" s="28"/>
    </row>
    <row r="126" spans="6:10" s="24" customFormat="1" ht="12">
      <c r="F126" s="27"/>
      <c r="J126" s="28"/>
    </row>
    <row r="127" spans="6:10" s="24" customFormat="1" ht="12">
      <c r="F127" s="27"/>
      <c r="J127" s="28"/>
    </row>
    <row r="128" spans="6:10" s="24" customFormat="1" ht="12">
      <c r="F128" s="27"/>
      <c r="J128" s="28"/>
    </row>
    <row r="129" spans="6:10" s="24" customFormat="1" ht="12">
      <c r="F129" s="27"/>
      <c r="J129" s="28"/>
    </row>
    <row r="130" spans="6:10" s="24" customFormat="1" ht="12">
      <c r="F130" s="27"/>
      <c r="J130" s="28"/>
    </row>
    <row r="131" spans="6:10" s="24" customFormat="1" ht="12">
      <c r="F131" s="27"/>
      <c r="J131" s="28"/>
    </row>
    <row r="132" spans="6:10" s="24" customFormat="1" ht="12">
      <c r="F132" s="27"/>
      <c r="J132" s="28"/>
    </row>
    <row r="133" spans="6:10" s="24" customFormat="1" ht="12">
      <c r="F133" s="27"/>
      <c r="J133" s="28"/>
    </row>
    <row r="134" spans="6:10" s="24" customFormat="1" ht="12">
      <c r="F134" s="27"/>
      <c r="J134" s="28"/>
    </row>
    <row r="135" spans="6:10" s="24" customFormat="1" ht="12">
      <c r="F135" s="27"/>
      <c r="J135" s="28"/>
    </row>
    <row r="136" spans="6:10" s="24" customFormat="1" ht="12">
      <c r="F136" s="27"/>
      <c r="J136" s="28"/>
    </row>
    <row r="137" spans="6:10" s="24" customFormat="1" ht="12">
      <c r="F137" s="27"/>
      <c r="J137" s="28"/>
    </row>
    <row r="138" spans="6:10" s="24" customFormat="1" ht="12">
      <c r="F138" s="27"/>
      <c r="J138" s="28"/>
    </row>
    <row r="139" spans="6:10" s="24" customFormat="1" ht="12">
      <c r="F139" s="27"/>
      <c r="J139" s="28"/>
    </row>
    <row r="140" spans="6:10" s="24" customFormat="1" ht="12">
      <c r="F140" s="27"/>
      <c r="J140" s="28"/>
    </row>
    <row r="141" spans="6:10" s="24" customFormat="1" ht="12">
      <c r="F141" s="27"/>
      <c r="J141" s="28"/>
    </row>
    <row r="142" spans="6:10" s="24" customFormat="1" ht="12">
      <c r="F142" s="27"/>
      <c r="J142" s="28"/>
    </row>
    <row r="143" spans="6:10" s="24" customFormat="1" ht="12">
      <c r="F143" s="27"/>
      <c r="J143" s="28"/>
    </row>
    <row r="144" spans="6:10" s="24" customFormat="1" ht="12">
      <c r="F144" s="27"/>
      <c r="J144" s="28"/>
    </row>
    <row r="145" spans="6:10" s="24" customFormat="1" ht="12">
      <c r="F145" s="27"/>
      <c r="J145" s="28"/>
    </row>
  </sheetData>
  <mergeCells count="10">
    <mergeCell ref="S5:V5"/>
    <mergeCell ref="W5:W6"/>
    <mergeCell ref="D1:V1"/>
    <mergeCell ref="K2:P2"/>
    <mergeCell ref="D4:E5"/>
    <mergeCell ref="F4:F6"/>
    <mergeCell ref="G4:J5"/>
    <mergeCell ref="K4:N5"/>
    <mergeCell ref="O4:V4"/>
    <mergeCell ref="O5:R5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Raisa2014</cp:lastModifiedBy>
  <cp:lastPrinted>2015-02-11T07:20:24Z</cp:lastPrinted>
  <dcterms:created xsi:type="dcterms:W3CDTF">1996-10-08T23:32:33Z</dcterms:created>
  <dcterms:modified xsi:type="dcterms:W3CDTF">2015-02-13T09:09:31Z</dcterms:modified>
  <cp:category/>
  <cp:version/>
  <cp:contentType/>
  <cp:contentStatus/>
</cp:coreProperties>
</file>